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Kmk-nas2\教務の箱\文書管理\キャンパスJ\■M_WEB_Pages\■wwwサーバ_教務課ページ変更用\ニュース＆トピックスの編集\R6年度(2024)\"/>
    </mc:Choice>
  </mc:AlternateContent>
  <bookViews>
    <workbookView xWindow="0" yWindow="0" windowWidth="28800" windowHeight="12090" tabRatio="673" firstSheet="1" activeTab="1"/>
  </bookViews>
  <sheets>
    <sheet name="rei" sheetId="8" state="hidden" r:id="rId1"/>
    <sheet name="都市創造工学科" sheetId="7" r:id="rId2"/>
  </sheets>
  <definedNames>
    <definedName name="_xlnm.Print_Area" localSheetId="0">rei!$A$1:$M$82</definedName>
    <definedName name="_xlnm.Print_Area" localSheetId="1">都市創造工学科!$B$1:$M$72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7" l="1"/>
  <c r="K39" i="7" s="1"/>
  <c r="J41" i="7"/>
  <c r="K41" i="7" s="1"/>
  <c r="I36" i="7"/>
  <c r="I68" i="7"/>
  <c r="I67" i="7"/>
  <c r="I66" i="7"/>
  <c r="I65" i="7"/>
  <c r="I64" i="7"/>
  <c r="J27" i="8"/>
  <c r="K27" i="8"/>
  <c r="J68" i="8"/>
  <c r="J64" i="8"/>
  <c r="J69" i="8" s="1"/>
  <c r="J61" i="8"/>
  <c r="K61" i="8"/>
  <c r="J57" i="8"/>
  <c r="K57" i="8"/>
  <c r="J51" i="8"/>
  <c r="K51" i="8" s="1"/>
  <c r="J45" i="8"/>
  <c r="K45" i="8" s="1"/>
  <c r="J39" i="8"/>
  <c r="K39" i="8"/>
  <c r="J33" i="8"/>
  <c r="K33" i="8"/>
  <c r="J21" i="8"/>
  <c r="K21" i="8" s="1"/>
  <c r="I67" i="8"/>
  <c r="I68" i="8" s="1"/>
  <c r="I62" i="8"/>
  <c r="I64" i="8"/>
  <c r="I58" i="8"/>
  <c r="I59" i="8"/>
  <c r="I61" i="8" s="1"/>
  <c r="I60" i="8"/>
  <c r="I52" i="8"/>
  <c r="I57" i="8" s="1"/>
  <c r="I54" i="8"/>
  <c r="I55" i="8"/>
  <c r="I46" i="8"/>
  <c r="I47" i="8"/>
  <c r="I51" i="8" s="1"/>
  <c r="I48" i="8"/>
  <c r="I49" i="8"/>
  <c r="I40" i="8"/>
  <c r="I45" i="8" s="1"/>
  <c r="I41" i="8"/>
  <c r="I42" i="8"/>
  <c r="I43" i="8"/>
  <c r="I44" i="8"/>
  <c r="I34" i="8"/>
  <c r="I39" i="8" s="1"/>
  <c r="I35" i="8"/>
  <c r="I36" i="8"/>
  <c r="I37" i="8"/>
  <c r="I38" i="8"/>
  <c r="I28" i="8"/>
  <c r="I33" i="8"/>
  <c r="I29" i="8"/>
  <c r="I30" i="8"/>
  <c r="I22" i="8"/>
  <c r="I27" i="8" s="1"/>
  <c r="I23" i="8"/>
  <c r="I25" i="8"/>
  <c r="I26" i="8"/>
  <c r="I15" i="8"/>
  <c r="I21" i="8" s="1"/>
  <c r="I17" i="8"/>
  <c r="I18" i="8"/>
  <c r="I19" i="8"/>
  <c r="I20" i="8"/>
  <c r="J61" i="7"/>
  <c r="L61" i="7" s="1"/>
  <c r="J59" i="7"/>
  <c r="K59" i="7" s="1"/>
  <c r="J56" i="7"/>
  <c r="K56" i="7" s="1"/>
  <c r="J53" i="7"/>
  <c r="K53" i="7" s="1"/>
  <c r="J50" i="7"/>
  <c r="J37" i="7"/>
  <c r="J32" i="7"/>
  <c r="L32" i="7" s="1"/>
  <c r="J69" i="7"/>
  <c r="I60" i="7"/>
  <c r="I57" i="7"/>
  <c r="I58" i="7"/>
  <c r="I54" i="7"/>
  <c r="I55" i="7"/>
  <c r="I51" i="7"/>
  <c r="I52" i="7"/>
  <c r="I42" i="7"/>
  <c r="I43" i="7"/>
  <c r="I44" i="7"/>
  <c r="I45" i="7"/>
  <c r="I46" i="7"/>
  <c r="I47" i="7"/>
  <c r="I48" i="7"/>
  <c r="I49" i="7"/>
  <c r="I40" i="7"/>
  <c r="I38" i="7"/>
  <c r="I33" i="7"/>
  <c r="I34" i="7"/>
  <c r="I35" i="7"/>
  <c r="I29" i="7"/>
  <c r="I30" i="7"/>
  <c r="I31" i="7"/>
  <c r="I62" i="7"/>
  <c r="I63" i="7"/>
  <c r="K32" i="7" l="1"/>
  <c r="K61" i="7"/>
  <c r="L56" i="7"/>
  <c r="I32" i="7"/>
  <c r="L41" i="7"/>
  <c r="K50" i="7"/>
  <c r="I41" i="7"/>
  <c r="I53" i="7"/>
  <c r="I61" i="7"/>
  <c r="I59" i="7"/>
  <c r="I37" i="7"/>
  <c r="I56" i="7"/>
  <c r="I69" i="7"/>
  <c r="I39" i="7"/>
  <c r="I50" i="7"/>
  <c r="K69" i="8"/>
  <c r="J70" i="8"/>
  <c r="I69" i="8"/>
  <c r="I70" i="8" s="1"/>
  <c r="L59" i="7"/>
  <c r="K64" i="8"/>
  <c r="J70" i="7"/>
  <c r="K37" i="7"/>
  <c r="I70" i="7" l="1"/>
  <c r="I71" i="7" s="1"/>
  <c r="J71" i="7"/>
  <c r="L70" i="7"/>
  <c r="K70" i="7"/>
  <c r="K70" i="8"/>
  <c r="K73" i="8"/>
  <c r="K72" i="8"/>
  <c r="K71" i="8"/>
  <c r="K71" i="7" l="1"/>
  <c r="L71" i="7"/>
  <c r="K18" i="7" s="1"/>
  <c r="K20" i="7" l="1"/>
  <c r="K19" i="7"/>
  <c r="K21" i="7"/>
  <c r="K13" i="7"/>
  <c r="K14" i="7"/>
  <c r="K15" i="7"/>
  <c r="K12" i="7"/>
</calcChain>
</file>

<file path=xl/sharedStrings.xml><?xml version="1.0" encoding="utf-8"?>
<sst xmlns="http://schemas.openxmlformats.org/spreadsheetml/2006/main" count="447" uniqueCount="192">
  <si>
    <t>小計</t>
    <rPh sb="0" eb="2">
      <t>ショウケイ</t>
    </rPh>
    <phoneticPr fontId="1"/>
  </si>
  <si>
    <t>修得単位</t>
    <rPh sb="0" eb="2">
      <t>シュウトク</t>
    </rPh>
    <rPh sb="2" eb="4">
      <t>タンイ</t>
    </rPh>
    <phoneticPr fontId="1"/>
  </si>
  <si>
    <t>学校・学部・学科名</t>
    <rPh sb="0" eb="2">
      <t>ガッコウ</t>
    </rPh>
    <rPh sb="3" eb="5">
      <t>ガクブ</t>
    </rPh>
    <rPh sb="6" eb="8">
      <t>ガッカ</t>
    </rPh>
    <rPh sb="8" eb="9">
      <t>メイ</t>
    </rPh>
    <phoneticPr fontId="1"/>
  </si>
  <si>
    <t>入学年月日</t>
    <rPh sb="0" eb="2">
      <t>ニュウガク</t>
    </rPh>
    <rPh sb="2" eb="3">
      <t>ネン</t>
    </rPh>
    <rPh sb="3" eb="5">
      <t>ガッピ</t>
    </rPh>
    <phoneticPr fontId="1"/>
  </si>
  <si>
    <t>卒業年月日</t>
    <rPh sb="0" eb="2">
      <t>ソツギョウ</t>
    </rPh>
    <rPh sb="2" eb="5">
      <t>ネンガッピ</t>
    </rPh>
    <phoneticPr fontId="1"/>
  </si>
  <si>
    <t>生年月日</t>
    <rPh sb="0" eb="2">
      <t>セイネン</t>
    </rPh>
    <rPh sb="2" eb="4">
      <t>ガッピ</t>
    </rPh>
    <phoneticPr fontId="1"/>
  </si>
  <si>
    <t>要件７単位以上</t>
    <rPh sb="0" eb="2">
      <t>ヨウケン</t>
    </rPh>
    <rPh sb="3" eb="5">
      <t>タンイ</t>
    </rPh>
    <rPh sb="5" eb="7">
      <t>イジョウ</t>
    </rPh>
    <phoneticPr fontId="1"/>
  </si>
  <si>
    <t>要件２単位以上</t>
    <rPh sb="0" eb="2">
      <t>ヨウケン</t>
    </rPh>
    <rPh sb="3" eb="5">
      <t>タンイ</t>
    </rPh>
    <rPh sb="5" eb="7">
      <t>イジョウ</t>
    </rPh>
    <phoneticPr fontId="1"/>
  </si>
  <si>
    <t>要件４単位以上</t>
    <rPh sb="0" eb="2">
      <t>ヨウケン</t>
    </rPh>
    <rPh sb="3" eb="5">
      <t>タンイ</t>
    </rPh>
    <rPh sb="5" eb="7">
      <t>イジョウ</t>
    </rPh>
    <phoneticPr fontId="1"/>
  </si>
  <si>
    <t>要件３単位以上</t>
    <rPh sb="0" eb="2">
      <t>ヨウケン</t>
    </rPh>
    <rPh sb="3" eb="5">
      <t>タンイ</t>
    </rPh>
    <rPh sb="5" eb="7">
      <t>イジョウ</t>
    </rPh>
    <phoneticPr fontId="1"/>
  </si>
  <si>
    <t>要件１単位以上</t>
    <rPh sb="0" eb="2">
      <t>ヨウケン</t>
    </rPh>
    <rPh sb="3" eb="5">
      <t>タンイ</t>
    </rPh>
    <rPh sb="5" eb="7">
      <t>イジョウ</t>
    </rPh>
    <phoneticPr fontId="1"/>
  </si>
  <si>
    <t>証明年月日</t>
    <rPh sb="0" eb="2">
      <t>ショウメイ</t>
    </rPh>
    <rPh sb="2" eb="5">
      <t>ネンガッピ</t>
    </rPh>
    <phoneticPr fontId="1"/>
  </si>
  <si>
    <t>証明者（職名・氏名・印）</t>
    <rPh sb="0" eb="2">
      <t>ショウメイ</t>
    </rPh>
    <rPh sb="2" eb="3">
      <t>シャ</t>
    </rPh>
    <rPh sb="4" eb="6">
      <t>ショクメイ</t>
    </rPh>
    <rPh sb="7" eb="9">
      <t>シメイ</t>
    </rPh>
    <rPh sb="10" eb="11">
      <t>イン</t>
    </rPh>
    <phoneticPr fontId="1"/>
  </si>
  <si>
    <t>要件適宜</t>
    <rPh sb="0" eb="2">
      <t>ヨウケン</t>
    </rPh>
    <rPh sb="2" eb="4">
      <t>テキギ</t>
    </rPh>
    <phoneticPr fontId="1"/>
  </si>
  <si>
    <t>確認</t>
    <rPh sb="0" eb="2">
      <t>カクニン</t>
    </rPh>
    <phoneticPr fontId="1"/>
  </si>
  <si>
    <t>学校課程コード</t>
    <rPh sb="0" eb="2">
      <t>ガッコウ</t>
    </rPh>
    <rPh sb="2" eb="4">
      <t>カテイ</t>
    </rPh>
    <phoneticPr fontId="1"/>
  </si>
  <si>
    <t>氏名（しめい）</t>
    <rPh sb="0" eb="2">
      <t>シメイ</t>
    </rPh>
    <phoneticPr fontId="1"/>
  </si>
  <si>
    <t>備考</t>
    <rPh sb="0" eb="2">
      <t>ビコウ</t>
    </rPh>
    <phoneticPr fontId="1"/>
  </si>
  <si>
    <t>学年</t>
    <rPh sb="0" eb="2">
      <t>ガクネン</t>
    </rPh>
    <phoneticPr fontId="1"/>
  </si>
  <si>
    <t>科目名</t>
    <rPh sb="0" eb="3">
      <t>カモクメイ</t>
    </rPh>
    <phoneticPr fontId="1"/>
  </si>
  <si>
    <t>認定単位</t>
    <rPh sb="0" eb="2">
      <t>ニンテイ</t>
    </rPh>
    <rPh sb="2" eb="4">
      <t>タンイ</t>
    </rPh>
    <phoneticPr fontId="1"/>
  </si>
  <si>
    <t>必要な実務経験年数　2年</t>
    <rPh sb="0" eb="2">
      <t>ヒツヨウ</t>
    </rPh>
    <rPh sb="3" eb="5">
      <t>ジツム</t>
    </rPh>
    <rPh sb="5" eb="7">
      <t>ケイケン</t>
    </rPh>
    <rPh sb="7" eb="9">
      <t>ネンスウ</t>
    </rPh>
    <rPh sb="11" eb="12">
      <t>ネン</t>
    </rPh>
    <phoneticPr fontId="1"/>
  </si>
  <si>
    <t>必要な実務経験年数　3年</t>
    <rPh sb="0" eb="2">
      <t>ヒツヨウ</t>
    </rPh>
    <rPh sb="3" eb="5">
      <t>ジツム</t>
    </rPh>
    <rPh sb="5" eb="7">
      <t>ケイケン</t>
    </rPh>
    <rPh sb="7" eb="9">
      <t>ネンスウ</t>
    </rPh>
    <rPh sb="11" eb="12">
      <t>ネン</t>
    </rPh>
    <phoneticPr fontId="1"/>
  </si>
  <si>
    <t>必要な実務経験年数　4年</t>
    <rPh sb="0" eb="2">
      <t>ヒツヨウ</t>
    </rPh>
    <rPh sb="3" eb="5">
      <t>ジツム</t>
    </rPh>
    <rPh sb="5" eb="7">
      <t>ケイケン</t>
    </rPh>
    <rPh sb="7" eb="9">
      <t>ネンスウ</t>
    </rPh>
    <rPh sb="11" eb="12">
      <t>ネン</t>
    </rPh>
    <phoneticPr fontId="1"/>
  </si>
  <si>
    <t>要件40単位以上</t>
    <rPh sb="0" eb="2">
      <t>ヨウケン</t>
    </rPh>
    <rPh sb="4" eb="6">
      <t>タンイ</t>
    </rPh>
    <rPh sb="6" eb="8">
      <t>イジョウ</t>
    </rPh>
    <phoneticPr fontId="1"/>
  </si>
  <si>
    <t>要件30単位以上</t>
    <rPh sb="0" eb="2">
      <t>ヨウケン</t>
    </rPh>
    <rPh sb="4" eb="6">
      <t>タンイ</t>
    </rPh>
    <rPh sb="6" eb="8">
      <t>イジョウ</t>
    </rPh>
    <phoneticPr fontId="1"/>
  </si>
  <si>
    <t>要件2単位以上</t>
    <rPh sb="0" eb="2">
      <t>ヨウケン</t>
    </rPh>
    <rPh sb="3" eb="5">
      <t>タンイ</t>
    </rPh>
    <rPh sb="5" eb="7">
      <t>イジョウ</t>
    </rPh>
    <phoneticPr fontId="1"/>
  </si>
  <si>
    <t>①～⑨計</t>
    <rPh sb="3" eb="4">
      <t>ケイ</t>
    </rPh>
    <phoneticPr fontId="1"/>
  </si>
  <si>
    <t>要件50単位以上</t>
    <rPh sb="0" eb="2">
      <t>ヨウケン</t>
    </rPh>
    <rPh sb="4" eb="6">
      <t>タンイ</t>
    </rPh>
    <rPh sb="6" eb="8">
      <t>イジョウ</t>
    </rPh>
    <phoneticPr fontId="1"/>
  </si>
  <si>
    <t>入学年(西暦)</t>
    <rPh sb="0" eb="2">
      <t>ニュウガク</t>
    </rPh>
    <rPh sb="2" eb="3">
      <t>ネン</t>
    </rPh>
    <rPh sb="4" eb="6">
      <t>セイレキ</t>
    </rPh>
    <phoneticPr fontId="1"/>
  </si>
  <si>
    <t>一級建築士試験</t>
    <rPh sb="0" eb="7">
      <t>イッキュウ</t>
    </rPh>
    <phoneticPr fontId="1"/>
  </si>
  <si>
    <t>　指定科目修得単位証明書・卒業証明書</t>
    <rPh sb="5" eb="7">
      <t>シュウトク</t>
    </rPh>
    <phoneticPr fontId="1"/>
  </si>
  <si>
    <t>　上記のとおり、指定科目を修めて卒業したことを証明します。</t>
    <rPh sb="1" eb="3">
      <t>ジョウキ</t>
    </rPh>
    <rPh sb="8" eb="10">
      <t>シテイ</t>
    </rPh>
    <rPh sb="10" eb="12">
      <t>カモク</t>
    </rPh>
    <rPh sb="13" eb="14">
      <t>オサ</t>
    </rPh>
    <rPh sb="16" eb="18">
      <t>ソツギョウ</t>
    </rPh>
    <phoneticPr fontId="1"/>
  </si>
  <si>
    <t>確認日</t>
    <rPh sb="0" eb="2">
      <t>カクニン</t>
    </rPh>
    <rPh sb="2" eb="3">
      <t>ビ</t>
    </rPh>
    <phoneticPr fontId="1"/>
  </si>
  <si>
    <t>①～⑩計</t>
    <rPh sb="3" eb="4">
      <t>ケイ</t>
    </rPh>
    <phoneticPr fontId="1"/>
  </si>
  <si>
    <t>指定科目一覧</t>
    <rPh sb="0" eb="2">
      <t>シテイ</t>
    </rPh>
    <rPh sb="2" eb="4">
      <t>カモク</t>
    </rPh>
    <rPh sb="4" eb="6">
      <t>イチラン</t>
    </rPh>
    <phoneticPr fontId="1"/>
  </si>
  <si>
    <t>要件60～40単位以上</t>
    <rPh sb="0" eb="2">
      <t>ヨウケン</t>
    </rPh>
    <rPh sb="7" eb="9">
      <t>タンイ</t>
    </rPh>
    <rPh sb="9" eb="11">
      <t>イジョウ</t>
    </rPh>
    <phoneticPr fontId="1"/>
  </si>
  <si>
    <t>要件60単位以上</t>
    <rPh sb="0" eb="2">
      <t>ヨウケン</t>
    </rPh>
    <rPh sb="4" eb="6">
      <t>タンイ</t>
    </rPh>
    <rPh sb="6" eb="8">
      <t>イジョウ</t>
    </rPh>
    <phoneticPr fontId="1"/>
  </si>
  <si>
    <t>残す</t>
    <rPh sb="0" eb="1">
      <t>ノコ</t>
    </rPh>
    <phoneticPr fontId="1"/>
  </si>
  <si>
    <t>⑩</t>
    <phoneticPr fontId="1"/>
  </si>
  <si>
    <t>⑨</t>
    <phoneticPr fontId="1"/>
  </si>
  <si>
    <t>⑧</t>
    <phoneticPr fontId="1"/>
  </si>
  <si>
    <t>⑦</t>
    <phoneticPr fontId="1"/>
  </si>
  <si>
    <t>⑥</t>
    <phoneticPr fontId="1"/>
  </si>
  <si>
    <t>⑤</t>
    <phoneticPr fontId="1"/>
  </si>
  <si>
    <t>④</t>
    <phoneticPr fontId="1"/>
  </si>
  <si>
    <t>③</t>
    <phoneticPr fontId="1"/>
  </si>
  <si>
    <t>②</t>
    <phoneticPr fontId="1"/>
  </si>
  <si>
    <t>①</t>
    <phoneticPr fontId="1"/>
  </si>
  <si>
    <t>この様式は一級建築士試験の実務2年から実務4年の課程のみ使用できます。</t>
    <rPh sb="5" eb="7">
      <t>イッキュウ</t>
    </rPh>
    <rPh sb="7" eb="10">
      <t>ケンチクシ</t>
    </rPh>
    <rPh sb="10" eb="12">
      <t>シケン</t>
    </rPh>
    <rPh sb="13" eb="15">
      <t>ジツム</t>
    </rPh>
    <rPh sb="16" eb="17">
      <t>ネン</t>
    </rPh>
    <rPh sb="19" eb="21">
      <t>ジツム</t>
    </rPh>
    <rPh sb="22" eb="23">
      <t>ネン</t>
    </rPh>
    <rPh sb="24" eb="26">
      <t>カテイ</t>
    </rPh>
    <phoneticPr fontId="1"/>
  </si>
  <si>
    <t>○</t>
    <phoneticPr fontId="1"/>
  </si>
  <si>
    <t>○○○○○○○○○学校  建築科</t>
    <phoneticPr fontId="1"/>
  </si>
  <si>
    <t>99999999999_999999</t>
    <phoneticPr fontId="1"/>
  </si>
  <si>
    <t>1234-567-890</t>
    <phoneticPr fontId="1"/>
  </si>
  <si>
    <t>建築　太郎（けんちく　たろう）　</t>
    <phoneticPr fontId="1"/>
  </si>
  <si>
    <t>建築設計製図Ⅰ</t>
    <rPh sb="2" eb="4">
      <t>セッケイ</t>
    </rPh>
    <phoneticPr fontId="1"/>
  </si>
  <si>
    <t>建築設計製図Ⅱ</t>
    <phoneticPr fontId="1"/>
  </si>
  <si>
    <t>建築設計製図Ⅲ</t>
    <phoneticPr fontId="1"/>
  </si>
  <si>
    <t>建築設計製図Ⅳ</t>
    <phoneticPr fontId="1"/>
  </si>
  <si>
    <t>建築設計製図Ⅴ</t>
    <phoneticPr fontId="1"/>
  </si>
  <si>
    <t>建築設計製図Ⅵ</t>
    <phoneticPr fontId="1"/>
  </si>
  <si>
    <t>①</t>
    <phoneticPr fontId="1"/>
  </si>
  <si>
    <t>①</t>
    <phoneticPr fontId="1"/>
  </si>
  <si>
    <t>建築計画Ⅰ</t>
    <phoneticPr fontId="1"/>
  </si>
  <si>
    <t>建築計画Ⅱ</t>
    <phoneticPr fontId="1"/>
  </si>
  <si>
    <t>建築計画Ⅲ</t>
    <phoneticPr fontId="1"/>
  </si>
  <si>
    <t>建築計画Ⅳ</t>
    <phoneticPr fontId="1"/>
  </si>
  <si>
    <t>建築計画Ⅴ</t>
    <phoneticPr fontId="1"/>
  </si>
  <si>
    <t>③</t>
    <phoneticPr fontId="1"/>
  </si>
  <si>
    <t>建築環境工学Ⅰ</t>
    <rPh sb="2" eb="4">
      <t>カンキョウ</t>
    </rPh>
    <rPh sb="4" eb="6">
      <t>コウガク</t>
    </rPh>
    <phoneticPr fontId="1"/>
  </si>
  <si>
    <t>建築環境工学Ⅱ</t>
    <phoneticPr fontId="1"/>
  </si>
  <si>
    <t>建築環境工学Ⅲ</t>
    <phoneticPr fontId="1"/>
  </si>
  <si>
    <t>建築環境工学Ⅳ</t>
    <phoneticPr fontId="1"/>
  </si>
  <si>
    <t>建築環境工学Ⅴ</t>
    <phoneticPr fontId="1"/>
  </si>
  <si>
    <t>④</t>
    <phoneticPr fontId="1"/>
  </si>
  <si>
    <t>建築設備Ⅰ</t>
    <rPh sb="0" eb="2">
      <t>ケンチク</t>
    </rPh>
    <rPh sb="2" eb="4">
      <t>セツビ</t>
    </rPh>
    <phoneticPr fontId="1"/>
  </si>
  <si>
    <t>建築設備Ⅱ</t>
    <phoneticPr fontId="1"/>
  </si>
  <si>
    <t>建築設備Ⅲ</t>
    <phoneticPr fontId="1"/>
  </si>
  <si>
    <t>建築設備Ⅳ</t>
    <phoneticPr fontId="1"/>
  </si>
  <si>
    <t>建築設備Ⅴ</t>
    <phoneticPr fontId="1"/>
  </si>
  <si>
    <t>構造力学Ⅰ</t>
    <rPh sb="0" eb="2">
      <t>コウゾウ</t>
    </rPh>
    <rPh sb="2" eb="4">
      <t>リキガク</t>
    </rPh>
    <phoneticPr fontId="1"/>
  </si>
  <si>
    <t>構造力学Ⅱ</t>
    <phoneticPr fontId="1"/>
  </si>
  <si>
    <t>構造力学Ⅲ</t>
    <phoneticPr fontId="1"/>
  </si>
  <si>
    <t>構造力学Ⅳ</t>
    <phoneticPr fontId="1"/>
  </si>
  <si>
    <t>構造力学Ⅴ</t>
    <phoneticPr fontId="1"/>
  </si>
  <si>
    <t>⑤</t>
    <phoneticPr fontId="1"/>
  </si>
  <si>
    <t>建築一般構造Ⅰ</t>
    <rPh sb="0" eb="2">
      <t>ケンチク</t>
    </rPh>
    <rPh sb="2" eb="4">
      <t>イッパン</t>
    </rPh>
    <rPh sb="4" eb="6">
      <t>コウゾウ</t>
    </rPh>
    <phoneticPr fontId="1"/>
  </si>
  <si>
    <t>建築一般構造Ⅱ</t>
    <phoneticPr fontId="1"/>
  </si>
  <si>
    <t>建築一般構造Ⅲ</t>
    <phoneticPr fontId="1"/>
  </si>
  <si>
    <t>建築一般構造Ⅳ</t>
    <phoneticPr fontId="1"/>
  </si>
  <si>
    <t>建築一般構造Ⅴ</t>
    <phoneticPr fontId="1"/>
  </si>
  <si>
    <t>⑥</t>
    <phoneticPr fontId="1"/>
  </si>
  <si>
    <t>建築材料Ⅰ</t>
    <rPh sb="0" eb="2">
      <t>ケンチク</t>
    </rPh>
    <rPh sb="2" eb="4">
      <t>ザイリョウ</t>
    </rPh>
    <phoneticPr fontId="1"/>
  </si>
  <si>
    <t>建築材料Ⅱ</t>
    <phoneticPr fontId="1"/>
  </si>
  <si>
    <t>建築材料Ⅲ</t>
    <phoneticPr fontId="1"/>
  </si>
  <si>
    <t>建築材料Ⅳ</t>
    <phoneticPr fontId="1"/>
  </si>
  <si>
    <t>建築材料Ⅴ</t>
    <phoneticPr fontId="1"/>
  </si>
  <si>
    <t>建築生産Ⅰ</t>
    <rPh sb="0" eb="2">
      <t>ケンチク</t>
    </rPh>
    <rPh sb="2" eb="4">
      <t>セイサン</t>
    </rPh>
    <phoneticPr fontId="1"/>
  </si>
  <si>
    <t>建築生産Ⅱ</t>
    <phoneticPr fontId="1"/>
  </si>
  <si>
    <t>建築生産Ⅲ</t>
    <phoneticPr fontId="1"/>
  </si>
  <si>
    <t>⑧</t>
    <phoneticPr fontId="1"/>
  </si>
  <si>
    <t>建築法規Ⅰ</t>
    <rPh sb="0" eb="2">
      <t>ケンチク</t>
    </rPh>
    <rPh sb="2" eb="4">
      <t>ホウキ</t>
    </rPh>
    <phoneticPr fontId="1"/>
  </si>
  <si>
    <t>建築法規Ⅱ</t>
    <rPh sb="0" eb="2">
      <t>ケンチク</t>
    </rPh>
    <rPh sb="2" eb="4">
      <t>ホウキ</t>
    </rPh>
    <phoneticPr fontId="1"/>
  </si>
  <si>
    <t>⑩</t>
    <phoneticPr fontId="1"/>
  </si>
  <si>
    <t>その他の科目Ⅰ</t>
    <rPh sb="2" eb="3">
      <t>タ</t>
    </rPh>
    <rPh sb="4" eb="6">
      <t>カモク</t>
    </rPh>
    <phoneticPr fontId="1"/>
  </si>
  <si>
    <t>その他の科目Ⅱ</t>
    <rPh sb="2" eb="3">
      <t>タ</t>
    </rPh>
    <rPh sb="4" eb="6">
      <t>カモク</t>
    </rPh>
    <phoneticPr fontId="1"/>
  </si>
  <si>
    <t>その他の科目Ⅲ</t>
    <rPh sb="2" eb="3">
      <t>タ</t>
    </rPh>
    <rPh sb="4" eb="6">
      <t>カモク</t>
    </rPh>
    <phoneticPr fontId="1"/>
  </si>
  <si>
    <t>置換 1</t>
    <phoneticPr fontId="1"/>
  </si>
  <si>
    <t>置換 2</t>
    <phoneticPr fontId="1"/>
  </si>
  <si>
    <t>平成○年○月○日</t>
    <rPh sb="0" eb="2">
      <t>ヘイセイ</t>
    </rPh>
    <rPh sb="3" eb="4">
      <t>ネン</t>
    </rPh>
    <rPh sb="5" eb="6">
      <t>ガツ</t>
    </rPh>
    <rPh sb="7" eb="8">
      <t>ニチ</t>
    </rPh>
    <phoneticPr fontId="1"/>
  </si>
  <si>
    <t>○○○○○○○○○学校</t>
    <phoneticPr fontId="1"/>
  </si>
  <si>
    <t>学長　○○○　　○○○</t>
    <rPh sb="0" eb="2">
      <t>ガクチョウ</t>
    </rPh>
    <phoneticPr fontId="1"/>
  </si>
  <si>
    <t>指定科目修得単位証明書・卒業証明書（様式1－1）</t>
    <rPh sb="4" eb="6">
      <t>シュウトク</t>
    </rPh>
    <phoneticPr fontId="1"/>
  </si>
  <si>
    <t>２０××</t>
    <phoneticPr fontId="1"/>
  </si>
  <si>
    <t>平成○年○月○日</t>
    <phoneticPr fontId="1"/>
  </si>
  <si>
    <t>平成○年○月○日</t>
    <phoneticPr fontId="1"/>
  </si>
  <si>
    <t>試験時</t>
    <rPh sb="0" eb="2">
      <t>シケン</t>
    </rPh>
    <rPh sb="2" eb="3">
      <t>ジ</t>
    </rPh>
    <phoneticPr fontId="1"/>
  </si>
  <si>
    <t>0年</t>
    <rPh sb="1" eb="2">
      <t>ネン</t>
    </rPh>
    <phoneticPr fontId="1"/>
  </si>
  <si>
    <t>要件40単位以上</t>
    <phoneticPr fontId="1"/>
  </si>
  <si>
    <t>登録時</t>
    <rPh sb="0" eb="2">
      <t>トウロク</t>
    </rPh>
    <rPh sb="2" eb="3">
      <t>ジ</t>
    </rPh>
    <phoneticPr fontId="1"/>
  </si>
  <si>
    <t>4年</t>
    <rPh sb="1" eb="2">
      <t>ネン</t>
    </rPh>
    <phoneticPr fontId="1"/>
  </si>
  <si>
    <t>2年</t>
    <rPh sb="1" eb="2">
      <t>ネン</t>
    </rPh>
    <phoneticPr fontId="1"/>
  </si>
  <si>
    <t>3年</t>
    <rPh sb="1" eb="2">
      <t>ネン</t>
    </rPh>
    <phoneticPr fontId="1"/>
  </si>
  <si>
    <t>要件50単位以上</t>
    <phoneticPr fontId="1"/>
  </si>
  <si>
    <t>残す</t>
    <phoneticPr fontId="1"/>
  </si>
  <si>
    <t>要件40単位以上</t>
    <phoneticPr fontId="1"/>
  </si>
  <si>
    <t>2</t>
    <phoneticPr fontId="1"/>
  </si>
  <si>
    <t>1</t>
    <phoneticPr fontId="1"/>
  </si>
  <si>
    <t>3</t>
    <phoneticPr fontId="1"/>
  </si>
  <si>
    <t>4</t>
    <phoneticPr fontId="1"/>
  </si>
  <si>
    <t>氏名　（しめい）</t>
    <rPh sb="0" eb="2">
      <t>シメイ</t>
    </rPh>
    <phoneticPr fontId="1"/>
  </si>
  <si>
    <t>必要な実務経験年数（一級建築士試験）</t>
    <phoneticPr fontId="1"/>
  </si>
  <si>
    <t>必要な実務経験年数（二級・木造建築士試験）</t>
    <rPh sb="10" eb="12">
      <t>ニキュウ</t>
    </rPh>
    <rPh sb="13" eb="15">
      <t>モクゾウ</t>
    </rPh>
    <phoneticPr fontId="1"/>
  </si>
  <si>
    <t>建築士試験</t>
    <rPh sb="0" eb="3">
      <t>ケンチクシ</t>
    </rPh>
    <rPh sb="3" eb="5">
      <t>シケン</t>
    </rPh>
    <phoneticPr fontId="1"/>
  </si>
  <si>
    <t>要件20単位以上</t>
    <rPh sb="0" eb="2">
      <t>ヨウケン</t>
    </rPh>
    <rPh sb="4" eb="8">
      <t>タンイイジョウ</t>
    </rPh>
    <phoneticPr fontId="1"/>
  </si>
  <si>
    <t>要件40単位以上</t>
    <rPh sb="0" eb="2">
      <t>ヨウケン</t>
    </rPh>
    <rPh sb="4" eb="8">
      <t>タンイイジョウ</t>
    </rPh>
    <phoneticPr fontId="1"/>
  </si>
  <si>
    <t>要件30単位以上</t>
    <phoneticPr fontId="1"/>
  </si>
  <si>
    <t>要件20単位以上</t>
    <phoneticPr fontId="1"/>
  </si>
  <si>
    <t>1年</t>
    <rPh sb="1" eb="2">
      <t>ネン</t>
    </rPh>
    <phoneticPr fontId="1"/>
  </si>
  <si>
    <t>確認（一級）</t>
    <rPh sb="0" eb="2">
      <t>カクニン</t>
    </rPh>
    <rPh sb="3" eb="5">
      <t>イッキュウ</t>
    </rPh>
    <phoneticPr fontId="1"/>
  </si>
  <si>
    <t>確認（二木）</t>
    <rPh sb="0" eb="2">
      <t>カクニン</t>
    </rPh>
    <rPh sb="3" eb="4">
      <t>フタ</t>
    </rPh>
    <rPh sb="4" eb="5">
      <t>モク</t>
    </rPh>
    <phoneticPr fontId="1"/>
  </si>
  <si>
    <t>○</t>
    <phoneticPr fontId="1"/>
  </si>
  <si>
    <t>2715-166-140</t>
    <phoneticPr fontId="1"/>
  </si>
  <si>
    <t>2199-20-0</t>
  </si>
  <si>
    <t>CAD演習１</t>
    <phoneticPr fontId="1"/>
  </si>
  <si>
    <t>CAD演習２</t>
    <phoneticPr fontId="1"/>
  </si>
  <si>
    <t>ｺﾝﾋﾟｭｰﾀ設計演習（設計製図含む）</t>
    <phoneticPr fontId="1"/>
  </si>
  <si>
    <t>まちづくり論1</t>
    <phoneticPr fontId="1"/>
  </si>
  <si>
    <t>建築学概論</t>
    <phoneticPr fontId="1"/>
  </si>
  <si>
    <t>特別講義2</t>
    <phoneticPr fontId="1"/>
  </si>
  <si>
    <t>特別講義3</t>
    <phoneticPr fontId="1"/>
  </si>
  <si>
    <t>特別講義B</t>
    <phoneticPr fontId="1"/>
  </si>
  <si>
    <t>特別講義A</t>
    <phoneticPr fontId="1"/>
  </si>
  <si>
    <t>構造力学1</t>
    <phoneticPr fontId="1"/>
  </si>
  <si>
    <t>構造力学２</t>
    <phoneticPr fontId="1"/>
  </si>
  <si>
    <t>構造工学</t>
    <phoneticPr fontId="1"/>
  </si>
  <si>
    <t>土質力学1</t>
    <phoneticPr fontId="1"/>
  </si>
  <si>
    <t>土質力学２</t>
    <phoneticPr fontId="1"/>
  </si>
  <si>
    <t>構造力学演習</t>
    <phoneticPr fontId="1"/>
  </si>
  <si>
    <t>土質力学演習</t>
    <phoneticPr fontId="1"/>
  </si>
  <si>
    <t>地震工学</t>
    <phoneticPr fontId="1"/>
  </si>
  <si>
    <t>鉄筋ｺﾝｸﾘｰﾄ演習</t>
    <phoneticPr fontId="1"/>
  </si>
  <si>
    <t>鉄筋ｺﾝｸﾘｰﾄ</t>
    <phoneticPr fontId="1"/>
  </si>
  <si>
    <t>建設材料１</t>
    <phoneticPr fontId="1"/>
  </si>
  <si>
    <t>都市創造工学実験</t>
    <phoneticPr fontId="1"/>
  </si>
  <si>
    <t>建設マネージメント</t>
    <phoneticPr fontId="1"/>
  </si>
  <si>
    <t>建設施工学</t>
    <phoneticPr fontId="1"/>
  </si>
  <si>
    <t>建設法規</t>
    <phoneticPr fontId="1"/>
  </si>
  <si>
    <t>測量学</t>
    <phoneticPr fontId="1"/>
  </si>
  <si>
    <t>測量学実習</t>
    <phoneticPr fontId="1"/>
  </si>
  <si>
    <t>工学倫理</t>
    <phoneticPr fontId="1"/>
  </si>
  <si>
    <t>資源再生論</t>
    <phoneticPr fontId="1"/>
  </si>
  <si>
    <t>都市計画</t>
    <phoneticPr fontId="1"/>
  </si>
  <si>
    <t>まちづくり論３</t>
    <phoneticPr fontId="1"/>
  </si>
  <si>
    <t>都市景観</t>
    <phoneticPr fontId="1"/>
  </si>
  <si>
    <t>水色の空欄にご自身の情報をご入力ください。</t>
    <rPh sb="0" eb="2">
      <t>ミズイロ</t>
    </rPh>
    <rPh sb="3" eb="5">
      <t>クウラン</t>
    </rPh>
    <rPh sb="7" eb="9">
      <t>ジシン</t>
    </rPh>
    <rPh sb="10" eb="12">
      <t>ジョウホウ</t>
    </rPh>
    <rPh sb="14" eb="16">
      <t>ニュウリョク</t>
    </rPh>
    <phoneticPr fontId="1"/>
  </si>
  <si>
    <r>
      <t xml:space="preserve">大阪産業大学 工学部 都市創造工学科 </t>
    </r>
    <r>
      <rPr>
        <b/>
        <sz val="10"/>
        <color rgb="FFFF0000"/>
        <rFont val="ＭＳ Ｐ明朝"/>
        <family val="1"/>
        <charset val="128"/>
      </rPr>
      <t>（2021年度～2024年度入学生）</t>
    </r>
    <rPh sb="24" eb="26">
      <t>ネンド</t>
    </rPh>
    <rPh sb="31" eb="33">
      <t>ネンド</t>
    </rPh>
    <rPh sb="33" eb="36">
      <t>ニュウガクセイ</t>
    </rPh>
    <phoneticPr fontId="1"/>
  </si>
  <si>
    <t>学籍番号</t>
    <rPh sb="0" eb="2">
      <t>ガクセキ</t>
    </rPh>
    <rPh sb="2" eb="4">
      <t>バンゴウ</t>
    </rPh>
    <phoneticPr fontId="1"/>
  </si>
  <si>
    <t>修得した科目の単位数を水色の空欄にご入力ください。</t>
    <rPh sb="0" eb="2">
      <t>シュウトク</t>
    </rPh>
    <rPh sb="4" eb="6">
      <t>カモク</t>
    </rPh>
    <rPh sb="7" eb="10">
      <t>タンイスウ</t>
    </rPh>
    <rPh sb="11" eb="13">
      <t>ミズイロ</t>
    </rPh>
    <rPh sb="14" eb="16">
      <t>クウラン</t>
    </rPh>
    <rPh sb="18" eb="20">
      <t>ニュウリョク</t>
    </rPh>
    <phoneticPr fontId="1"/>
  </si>
  <si>
    <t>一級:①から７単位以上 　二級:①から3単位以上</t>
  </si>
  <si>
    <t>一級:②から７単位以上　二級:②③④から2単位以上</t>
    <rPh sb="0" eb="2">
      <t>イッキュウ</t>
    </rPh>
    <rPh sb="7" eb="9">
      <t>タンイ</t>
    </rPh>
    <rPh sb="9" eb="11">
      <t>イジョウ</t>
    </rPh>
    <rPh sb="12" eb="14">
      <t>ニキュウ</t>
    </rPh>
    <rPh sb="21" eb="23">
      <t>タンイ</t>
    </rPh>
    <rPh sb="23" eb="25">
      <t>イジョウ</t>
    </rPh>
    <phoneticPr fontId="1"/>
  </si>
  <si>
    <t>一級:③から2単位以上　二級:②③④から2単位以上</t>
    <rPh sb="0" eb="2">
      <t>イッキュウ</t>
    </rPh>
    <rPh sb="7" eb="9">
      <t>タンイ</t>
    </rPh>
    <rPh sb="9" eb="11">
      <t>イジョウ</t>
    </rPh>
    <rPh sb="12" eb="14">
      <t>ニキュウ</t>
    </rPh>
    <rPh sb="21" eb="23">
      <t>タンイ</t>
    </rPh>
    <rPh sb="23" eb="25">
      <t>イジョウ</t>
    </rPh>
    <phoneticPr fontId="1"/>
  </si>
  <si>
    <t>一級:④から2単位以上　二級:②③④から2単位以上</t>
    <rPh sb="0" eb="2">
      <t>イッキュウ</t>
    </rPh>
    <rPh sb="7" eb="9">
      <t>タンイ</t>
    </rPh>
    <rPh sb="9" eb="11">
      <t>イジョウ</t>
    </rPh>
    <rPh sb="12" eb="14">
      <t>ニキュウ</t>
    </rPh>
    <rPh sb="21" eb="23">
      <t>タンイ</t>
    </rPh>
    <rPh sb="23" eb="25">
      <t>イジョウ</t>
    </rPh>
    <phoneticPr fontId="1"/>
  </si>
  <si>
    <t>一級:⑤から4単位以上　二級:⑤⑥⑦から3単位以上</t>
    <rPh sb="0" eb="2">
      <t>イッキュウ</t>
    </rPh>
    <rPh sb="7" eb="9">
      <t>タンイ</t>
    </rPh>
    <rPh sb="9" eb="11">
      <t>イジョウ</t>
    </rPh>
    <rPh sb="12" eb="14">
      <t>ニキュウ</t>
    </rPh>
    <rPh sb="21" eb="23">
      <t>タンイ</t>
    </rPh>
    <rPh sb="23" eb="25">
      <t>イジョウ</t>
    </rPh>
    <phoneticPr fontId="1"/>
  </si>
  <si>
    <t>一級:⑥から3単位以上　二級:⑤⑥⑦から3単位以上</t>
    <rPh sb="0" eb="2">
      <t>イッキュウ</t>
    </rPh>
    <rPh sb="7" eb="9">
      <t>タンイ</t>
    </rPh>
    <rPh sb="9" eb="11">
      <t>イジョウ</t>
    </rPh>
    <rPh sb="12" eb="14">
      <t>ニキュウ</t>
    </rPh>
    <rPh sb="21" eb="23">
      <t>タンイ</t>
    </rPh>
    <rPh sb="23" eb="25">
      <t>イジョウ</t>
    </rPh>
    <phoneticPr fontId="1"/>
  </si>
  <si>
    <t>一級:⑦から2単位以上　二級:⑤⑥⑦から3単位以上</t>
    <rPh sb="0" eb="2">
      <t>イッキュウ</t>
    </rPh>
    <rPh sb="7" eb="9">
      <t>タンイ</t>
    </rPh>
    <rPh sb="9" eb="11">
      <t>イジョウ</t>
    </rPh>
    <rPh sb="12" eb="14">
      <t>ニキュウ</t>
    </rPh>
    <rPh sb="21" eb="23">
      <t>タンイ</t>
    </rPh>
    <rPh sb="23" eb="25">
      <t>イジョウ</t>
    </rPh>
    <phoneticPr fontId="1"/>
  </si>
  <si>
    <t>一級:⑧から2単位以上　二級:⑧から1単位以上</t>
    <rPh sb="0" eb="2">
      <t>イッキュウ</t>
    </rPh>
    <rPh sb="7" eb="9">
      <t>タンイ</t>
    </rPh>
    <rPh sb="9" eb="11">
      <t>イジョウ</t>
    </rPh>
    <rPh sb="12" eb="14">
      <t>ニキュウ</t>
    </rPh>
    <rPh sb="19" eb="21">
      <t>タンイ</t>
    </rPh>
    <rPh sb="21" eb="23">
      <t>イジョウ</t>
    </rPh>
    <phoneticPr fontId="1"/>
  </si>
  <si>
    <t>一級:⑨から1単位以上　二級:⑨から1単位以上</t>
    <rPh sb="0" eb="2">
      <t>イッキュウ</t>
    </rPh>
    <rPh sb="7" eb="9">
      <t>タンイ</t>
    </rPh>
    <rPh sb="9" eb="11">
      <t>イジョウ</t>
    </rPh>
    <rPh sb="12" eb="14">
      <t>ニキュウ</t>
    </rPh>
    <rPh sb="19" eb="21">
      <t>タンイ</t>
    </rPh>
    <rPh sb="21" eb="23">
      <t>イジョウ</t>
    </rPh>
    <phoneticPr fontId="1"/>
  </si>
  <si>
    <t>要件なし</t>
    <rPh sb="0" eb="2">
      <t>ヨウケン</t>
    </rPh>
    <phoneticPr fontId="1"/>
  </si>
  <si>
    <t>一級:30単位以上    　 二級:10単位以上</t>
    <rPh sb="0" eb="2">
      <t>イッキュウ</t>
    </rPh>
    <rPh sb="5" eb="7">
      <t>タンイ</t>
    </rPh>
    <rPh sb="7" eb="9">
      <t>イジョウ</t>
    </rPh>
    <rPh sb="15" eb="17">
      <t>ニキュウ</t>
    </rPh>
    <rPh sb="20" eb="22">
      <t>タンイ</t>
    </rPh>
    <rPh sb="22" eb="24">
      <t>イジョウ</t>
    </rPh>
    <phoneticPr fontId="1"/>
  </si>
  <si>
    <t>一級:40単位以上 　    二級:20単位以上</t>
    <rPh sb="0" eb="2">
      <t>イッキュウ</t>
    </rPh>
    <rPh sb="5" eb="7">
      <t>タンイ</t>
    </rPh>
    <rPh sb="7" eb="9">
      <t>イジョウ</t>
    </rPh>
    <rPh sb="15" eb="17">
      <t>ニキュウ</t>
    </rPh>
    <rPh sb="20" eb="22">
      <t>タンイ</t>
    </rPh>
    <rPh sb="22" eb="24">
      <t>イジョウ</t>
    </rPh>
    <phoneticPr fontId="1"/>
  </si>
  <si>
    <t>　指定科目修得単位証明書・卒業証明書　発行申し込みチェックリスト</t>
    <rPh sb="5" eb="7">
      <t>シュウトク</t>
    </rPh>
    <rPh sb="19" eb="21">
      <t>ハッコウ</t>
    </rPh>
    <rPh sb="21" eb="22">
      <t>モウ</t>
    </rPh>
    <rPh sb="23" eb="24">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</si>
</sst>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gge&quot;年&quot;m&quot;月&quot;d&quot;日&quot;;@"/>
  </numFmts>
  <fonts count="28" x14ac:knownFonts="1">
    <font>
      <sz val="11"/>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sz val="9"/>
      <name val="ＭＳ Ｐ明朝"/>
      <family val="1"/>
      <charset val="128"/>
    </font>
    <font>
      <sz val="12"/>
      <name val="ＭＳ Ｐ明朝"/>
      <family val="1"/>
      <charset val="128"/>
    </font>
    <font>
      <sz val="12"/>
      <name val="ＭＳ Ｐゴシック"/>
      <family val="3"/>
      <charset val="128"/>
    </font>
    <font>
      <b/>
      <sz val="9"/>
      <name val="ＭＳ ゴシック"/>
      <family val="3"/>
      <charset val="128"/>
    </font>
    <font>
      <b/>
      <i/>
      <sz val="14"/>
      <name val="HGS行書体"/>
      <family val="4"/>
      <charset val="128"/>
    </font>
    <font>
      <b/>
      <sz val="10"/>
      <name val="ＭＳ Ｐゴシック"/>
      <family val="3"/>
      <charset val="128"/>
    </font>
    <font>
      <b/>
      <sz val="11"/>
      <name val="ＭＳ Ｐゴシック"/>
      <family val="3"/>
      <charset val="128"/>
    </font>
    <font>
      <b/>
      <sz val="12"/>
      <name val="ＭＳ Ｐゴシック"/>
      <family val="3"/>
      <charset val="128"/>
    </font>
    <font>
      <b/>
      <sz val="9"/>
      <name val="ＭＳ Ｐ明朝"/>
      <family val="1"/>
      <charset val="128"/>
    </font>
    <font>
      <b/>
      <i/>
      <sz val="12"/>
      <name val="ＭＳ Ｐゴシック"/>
      <family val="3"/>
      <charset val="128"/>
    </font>
    <font>
      <sz val="9"/>
      <color indexed="10"/>
      <name val="ＭＳ Ｐ明朝"/>
      <family val="1"/>
      <charset val="128"/>
    </font>
    <font>
      <sz val="10"/>
      <name val="ＭＳ Ｐゴシック"/>
      <family val="3"/>
      <charset val="128"/>
    </font>
    <font>
      <b/>
      <sz val="9"/>
      <color indexed="9"/>
      <name val="ＭＳ Ｐ明朝"/>
      <family val="1"/>
      <charset val="128"/>
    </font>
    <font>
      <sz val="10"/>
      <name val="ＭＳ Ｐ明朝"/>
      <family val="1"/>
      <charset val="128"/>
    </font>
    <font>
      <sz val="11"/>
      <name val="ＭＳ Ｐ明朝"/>
      <family val="1"/>
      <charset val="128"/>
    </font>
    <font>
      <b/>
      <sz val="12"/>
      <name val="ＭＳ Ｐ明朝"/>
      <family val="1"/>
      <charset val="128"/>
    </font>
    <font>
      <b/>
      <sz val="10"/>
      <name val="ＭＳ Ｐ明朝"/>
      <family val="1"/>
      <charset val="128"/>
    </font>
    <font>
      <sz val="14"/>
      <name val="ＭＳ Ｐ明朝"/>
      <family val="1"/>
      <charset val="128"/>
    </font>
    <font>
      <b/>
      <sz val="11"/>
      <name val="ＭＳ Ｐ明朝"/>
      <family val="1"/>
      <charset val="128"/>
    </font>
    <font>
      <b/>
      <i/>
      <sz val="12"/>
      <name val="ＭＳ Ｐ明朝"/>
      <family val="1"/>
      <charset val="128"/>
    </font>
    <font>
      <b/>
      <sz val="9"/>
      <color theme="0"/>
      <name val="ＭＳ Ｐ明朝"/>
      <family val="1"/>
      <charset val="128"/>
    </font>
    <font>
      <sz val="12"/>
      <color theme="1"/>
      <name val="ＭＳ Ｐ明朝"/>
      <family val="1"/>
      <charset val="128"/>
    </font>
    <font>
      <b/>
      <sz val="11"/>
      <color rgb="FFFF0000"/>
      <name val="ＭＳ Ｐ明朝"/>
      <family val="1"/>
      <charset val="128"/>
    </font>
    <font>
      <b/>
      <sz val="10"/>
      <color rgb="FFFF0000"/>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diagonal/>
    </border>
    <border>
      <left/>
      <right style="thin">
        <color indexed="64"/>
      </right>
      <top/>
      <bottom/>
      <diagonal/>
    </border>
    <border>
      <left style="thin">
        <color indexed="64"/>
      </left>
      <right/>
      <top style="hair">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56">
    <xf numFmtId="0" fontId="0" fillId="0" borderId="0" xfId="0">
      <alignment vertical="center"/>
    </xf>
    <xf numFmtId="0" fontId="2"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9"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11" fillId="0" borderId="0" xfId="0" applyFont="1">
      <alignment vertical="center"/>
    </xf>
    <xf numFmtId="0" fontId="3" fillId="0" borderId="0" xfId="0" applyFont="1">
      <alignment vertical="center"/>
    </xf>
    <xf numFmtId="0" fontId="11" fillId="0" borderId="0" xfId="0" applyFont="1" applyAlignment="1">
      <alignment horizontal="center" vertical="top"/>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 xfId="0" applyFont="1" applyFill="1" applyBorder="1" applyAlignment="1">
      <alignment horizontal="center" vertical="center"/>
    </xf>
    <xf numFmtId="0" fontId="8" fillId="0" borderId="0" xfId="0" applyFont="1" applyAlignment="1">
      <alignment vertical="center" wrapText="1"/>
    </xf>
    <xf numFmtId="0" fontId="6" fillId="0" borderId="0" xfId="0" applyFont="1">
      <alignment vertical="center"/>
    </xf>
    <xf numFmtId="0" fontId="5" fillId="0" borderId="0" xfId="0" applyFont="1">
      <alignment vertical="center"/>
    </xf>
    <xf numFmtId="58" fontId="11" fillId="0" borderId="0" xfId="0" applyNumberFormat="1" applyFont="1" applyAlignment="1">
      <alignment horizontal="left" vertical="center"/>
    </xf>
    <xf numFmtId="57" fontId="11" fillId="0" borderId="0" xfId="0" applyNumberFormat="1" applyFont="1" applyAlignment="1">
      <alignment horizontal="left" vertical="center"/>
    </xf>
    <xf numFmtId="0" fontId="3" fillId="0" borderId="8" xfId="0" applyFont="1" applyBorder="1" applyAlignment="1">
      <alignment horizontal="center" vertical="center"/>
    </xf>
    <xf numFmtId="0" fontId="14" fillId="0" borderId="4" xfId="0" applyFont="1" applyBorder="1">
      <alignment vertical="center"/>
    </xf>
    <xf numFmtId="176" fontId="3" fillId="0" borderId="8" xfId="0" applyNumberFormat="1" applyFont="1" applyBorder="1" applyAlignment="1">
      <alignment horizontal="center" vertical="center"/>
    </xf>
    <xf numFmtId="0" fontId="13" fillId="0" borderId="0" xfId="0" applyFont="1" applyAlignment="1">
      <alignment vertical="center" wrapText="1"/>
    </xf>
    <xf numFmtId="177" fontId="12" fillId="2" borderId="8" xfId="0" applyNumberFormat="1" applyFont="1" applyFill="1" applyBorder="1" applyAlignment="1">
      <alignment horizontal="center" vertical="center"/>
    </xf>
    <xf numFmtId="0" fontId="4" fillId="0" borderId="7" xfId="0" applyFont="1" applyBorder="1">
      <alignment vertical="center"/>
    </xf>
    <xf numFmtId="0" fontId="4" fillId="0" borderId="8" xfId="0" applyFont="1" applyBorder="1">
      <alignment vertical="center"/>
    </xf>
    <xf numFmtId="0" fontId="10" fillId="0" borderId="9" xfId="0" applyFont="1" applyBorder="1" applyAlignment="1">
      <alignment horizontal="center" vertical="center"/>
    </xf>
    <xf numFmtId="0" fontId="4"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58" fontId="3" fillId="0" borderId="0" xfId="0" applyNumberFormat="1" applyFont="1" applyAlignment="1">
      <alignment horizontal="left" vertical="center"/>
    </xf>
    <xf numFmtId="177" fontId="12" fillId="0" borderId="0" xfId="0" applyNumberFormat="1" applyFont="1">
      <alignment vertical="center"/>
    </xf>
    <xf numFmtId="58" fontId="15" fillId="0" borderId="0" xfId="0" applyNumberFormat="1" applyFont="1" applyAlignment="1">
      <alignment horizontal="left"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1" xfId="0" applyFont="1" applyFill="1" applyBorder="1" applyAlignment="1">
      <alignment horizontal="center" vertical="center"/>
    </xf>
    <xf numFmtId="0" fontId="3" fillId="0" borderId="15" xfId="0" applyFont="1" applyBorder="1" applyAlignment="1">
      <alignment horizontal="left" vertical="center"/>
    </xf>
    <xf numFmtId="58" fontId="3" fillId="0" borderId="8" xfId="0" applyNumberFormat="1" applyFont="1" applyBorder="1" applyAlignment="1">
      <alignment horizontal="left" vertical="center"/>
    </xf>
    <xf numFmtId="0" fontId="2" fillId="0" borderId="5" xfId="0" applyFont="1" applyBorder="1" applyAlignment="1">
      <alignment horizontal="center" vertical="center"/>
    </xf>
    <xf numFmtId="0" fontId="3" fillId="0" borderId="16" xfId="0" applyFont="1" applyBorder="1">
      <alignment vertical="center"/>
    </xf>
    <xf numFmtId="0" fontId="4" fillId="0" borderId="8" xfId="0" applyFont="1" applyBorder="1" applyAlignment="1">
      <alignment horizontal="center" vertical="center"/>
    </xf>
    <xf numFmtId="0" fontId="4" fillId="0" borderId="17" xfId="0" applyFont="1" applyBorder="1">
      <alignment vertical="center"/>
    </xf>
    <xf numFmtId="177" fontId="16" fillId="0" borderId="0" xfId="0" applyNumberFormat="1" applyFont="1" applyAlignment="1">
      <alignment horizontal="center" vertical="center"/>
    </xf>
    <xf numFmtId="0" fontId="3" fillId="0" borderId="13" xfId="0" applyFont="1" applyBorder="1" applyAlignment="1">
      <alignment horizontal="left" vertical="center"/>
    </xf>
    <xf numFmtId="177" fontId="12" fillId="3" borderId="15" xfId="0" applyNumberFormat="1" applyFont="1" applyFill="1" applyBorder="1">
      <alignment vertical="center"/>
    </xf>
    <xf numFmtId="177" fontId="12" fillId="3" borderId="8" xfId="0" applyNumberFormat="1" applyFont="1" applyFill="1" applyBorder="1">
      <alignment vertical="center"/>
    </xf>
    <xf numFmtId="0" fontId="3" fillId="3" borderId="8" xfId="0" applyFont="1" applyFill="1" applyBorder="1" applyAlignment="1">
      <alignment horizontal="center" vertical="center"/>
    </xf>
    <xf numFmtId="0" fontId="2" fillId="0" borderId="0" xfId="0" applyFont="1" applyAlignment="1">
      <alignment horizontal="right" vertical="center"/>
    </xf>
    <xf numFmtId="0" fontId="3" fillId="0" borderId="13" xfId="0" applyFont="1" applyBorder="1">
      <alignment vertical="center"/>
    </xf>
    <xf numFmtId="0" fontId="3" fillId="0" borderId="3" xfId="0" applyFont="1" applyBorder="1" applyAlignment="1">
      <alignment horizontal="center" vertical="center"/>
    </xf>
    <xf numFmtId="0" fontId="3" fillId="0" borderId="3" xfId="0" applyFont="1" applyBorder="1" applyAlignment="1">
      <alignment horizontal="right" vertical="center"/>
    </xf>
    <xf numFmtId="0" fontId="3" fillId="0" borderId="14" xfId="0" applyFont="1" applyBorder="1">
      <alignment vertical="center"/>
    </xf>
    <xf numFmtId="0" fontId="3" fillId="0" borderId="18" xfId="0" applyFont="1" applyBorder="1">
      <alignment vertical="center"/>
    </xf>
    <xf numFmtId="0" fontId="3" fillId="0" borderId="4" xfId="0" applyFont="1" applyBorder="1" applyAlignment="1">
      <alignment horizontal="center" vertical="center"/>
    </xf>
    <xf numFmtId="0" fontId="3" fillId="0" borderId="4" xfId="0" applyFont="1" applyBorder="1" applyAlignment="1">
      <alignment horizontal="right" vertical="center"/>
    </xf>
    <xf numFmtId="0" fontId="3" fillId="0" borderId="19" xfId="0" applyFont="1" applyBorder="1">
      <alignment vertical="center"/>
    </xf>
    <xf numFmtId="0" fontId="3" fillId="0" borderId="20" xfId="0" applyFont="1" applyBorder="1">
      <alignment vertical="center"/>
    </xf>
    <xf numFmtId="0" fontId="3" fillId="0" borderId="9" xfId="0" applyFont="1" applyBorder="1" applyAlignment="1">
      <alignment horizontal="center" vertical="center"/>
    </xf>
    <xf numFmtId="0" fontId="3" fillId="0" borderId="9" xfId="0" applyFont="1" applyBorder="1" applyAlignment="1">
      <alignment horizontal="right" vertical="center"/>
    </xf>
    <xf numFmtId="0" fontId="3" fillId="0" borderId="5" xfId="0" applyFont="1" applyBorder="1" applyAlignment="1">
      <alignment horizontal="center" vertical="center"/>
    </xf>
    <xf numFmtId="0" fontId="3" fillId="0" borderId="5" xfId="0" applyFont="1" applyBorder="1" applyAlignment="1">
      <alignment horizontal="right" vertical="center"/>
    </xf>
    <xf numFmtId="0" fontId="2" fillId="0" borderId="16" xfId="0" applyFont="1" applyBorder="1" applyAlignment="1">
      <alignment horizontal="center" vertical="center"/>
    </xf>
    <xf numFmtId="0" fontId="2" fillId="0" borderId="21" xfId="0" applyFont="1" applyBorder="1" applyAlignment="1">
      <alignment horizontal="center" vertical="center"/>
    </xf>
    <xf numFmtId="0" fontId="3" fillId="0" borderId="21" xfId="0" applyFont="1" applyBorder="1" applyAlignment="1">
      <alignment horizontal="center" vertical="center"/>
    </xf>
    <xf numFmtId="0" fontId="3" fillId="0" borderId="21" xfId="0" applyFont="1" applyBorder="1" applyAlignment="1">
      <alignment horizontal="right" vertical="center"/>
    </xf>
    <xf numFmtId="0" fontId="5" fillId="0" borderId="22" xfId="0" applyFont="1" applyBorder="1">
      <alignment vertical="center"/>
    </xf>
    <xf numFmtId="0" fontId="5" fillId="0" borderId="23" xfId="0" applyFont="1" applyBorder="1">
      <alignment vertical="center"/>
    </xf>
    <xf numFmtId="0" fontId="11" fillId="3" borderId="16" xfId="0" applyFont="1" applyFill="1" applyBorder="1" applyAlignment="1">
      <alignment horizontal="center" vertical="center"/>
    </xf>
    <xf numFmtId="0" fontId="5" fillId="0" borderId="3" xfId="0" applyFont="1" applyBorder="1">
      <alignment vertical="center"/>
    </xf>
    <xf numFmtId="58" fontId="6" fillId="0" borderId="0" xfId="0" applyNumberFormat="1" applyFont="1" applyAlignment="1">
      <alignment horizontal="left" vertical="center"/>
    </xf>
    <xf numFmtId="0" fontId="5" fillId="0" borderId="14" xfId="0" applyFont="1" applyBorder="1">
      <alignment vertical="center"/>
    </xf>
    <xf numFmtId="0" fontId="5" fillId="0" borderId="11" xfId="0" applyFont="1" applyBorder="1">
      <alignment vertical="center"/>
    </xf>
    <xf numFmtId="0" fontId="11" fillId="3" borderId="18" xfId="0" applyFont="1" applyFill="1" applyBorder="1" applyAlignment="1">
      <alignment horizontal="center" vertical="center"/>
    </xf>
    <xf numFmtId="0" fontId="5" fillId="0" borderId="4" xfId="0" applyFont="1" applyBorder="1">
      <alignment vertical="center"/>
    </xf>
    <xf numFmtId="0" fontId="5" fillId="0" borderId="6" xfId="0" applyFont="1" applyBorder="1">
      <alignment vertical="center"/>
    </xf>
    <xf numFmtId="0" fontId="5" fillId="0" borderId="15" xfId="0" applyFont="1" applyBorder="1">
      <alignment vertical="center"/>
    </xf>
    <xf numFmtId="0" fontId="11" fillId="3" borderId="20" xfId="0" applyFont="1" applyFill="1" applyBorder="1" applyAlignment="1">
      <alignment horizontal="center" vertical="center"/>
    </xf>
    <xf numFmtId="0" fontId="5" fillId="0" borderId="2" xfId="0" applyFont="1" applyBorder="1">
      <alignment vertical="center"/>
    </xf>
    <xf numFmtId="0" fontId="4" fillId="0" borderId="0" xfId="0" applyFont="1" applyAlignment="1">
      <alignment horizontal="center" vertical="center"/>
    </xf>
    <xf numFmtId="0" fontId="4" fillId="0" borderId="24" xfId="0" applyFont="1" applyBorder="1">
      <alignment vertical="center"/>
    </xf>
    <xf numFmtId="0" fontId="17" fillId="0" borderId="1" xfId="0" applyFont="1" applyBorder="1">
      <alignment vertical="center"/>
    </xf>
    <xf numFmtId="0" fontId="17" fillId="0" borderId="0" xfId="0" applyFont="1">
      <alignment vertical="center"/>
    </xf>
    <xf numFmtId="0" fontId="4" fillId="0" borderId="3" xfId="0" applyFont="1" applyBorder="1" applyProtection="1">
      <alignment vertical="center"/>
      <protection locked="0"/>
    </xf>
    <xf numFmtId="0" fontId="4" fillId="0" borderId="4" xfId="0" applyFont="1" applyBorder="1" applyProtection="1">
      <alignment vertical="center"/>
      <protection locked="0"/>
    </xf>
    <xf numFmtId="0" fontId="4" fillId="0" borderId="9" xfId="0" applyFont="1" applyBorder="1" applyProtection="1">
      <alignment vertical="center"/>
      <protection locked="0"/>
    </xf>
    <xf numFmtId="0" fontId="4" fillId="0" borderId="5" xfId="0" applyFont="1" applyBorder="1" applyProtection="1">
      <alignment vertical="center"/>
      <protection locked="0"/>
    </xf>
    <xf numFmtId="0" fontId="4" fillId="0" borderId="1" xfId="0" applyFont="1" applyBorder="1" applyProtection="1">
      <alignment vertical="center"/>
      <protection locked="0"/>
    </xf>
    <xf numFmtId="0" fontId="24" fillId="0" borderId="0" xfId="0" applyFont="1" applyAlignment="1">
      <alignment horizontal="center" vertical="center"/>
    </xf>
    <xf numFmtId="0" fontId="18" fillId="0" borderId="0" xfId="0" applyFont="1">
      <alignment vertical="center"/>
    </xf>
    <xf numFmtId="0" fontId="19" fillId="0" borderId="0" xfId="0" applyFont="1">
      <alignment vertical="center"/>
    </xf>
    <xf numFmtId="0" fontId="12" fillId="0" borderId="0" xfId="0" applyFont="1">
      <alignment vertical="center"/>
    </xf>
    <xf numFmtId="0" fontId="19" fillId="0" borderId="0" xfId="0" applyFont="1" applyAlignment="1">
      <alignment horizontal="center" vertical="top"/>
    </xf>
    <xf numFmtId="58" fontId="12" fillId="0" borderId="0" xfId="0" applyNumberFormat="1" applyFont="1" applyAlignment="1">
      <alignment horizontal="left" vertical="center"/>
    </xf>
    <xf numFmtId="0" fontId="20" fillId="0" borderId="0" xfId="0" applyFont="1" applyAlignment="1">
      <alignment horizontal="left" vertical="center"/>
    </xf>
    <xf numFmtId="0" fontId="21" fillId="0" borderId="0" xfId="0" applyFont="1">
      <alignment vertical="center"/>
    </xf>
    <xf numFmtId="0" fontId="21" fillId="0" borderId="25" xfId="0" applyFont="1" applyBorder="1">
      <alignment vertical="center"/>
    </xf>
    <xf numFmtId="0" fontId="21" fillId="0" borderId="0" xfId="0" applyFont="1" applyAlignment="1">
      <alignment horizontal="center" vertical="center"/>
    </xf>
    <xf numFmtId="0" fontId="20" fillId="0" borderId="0" xfId="0" applyFont="1" applyAlignment="1">
      <alignment horizontal="center" vertical="center"/>
    </xf>
    <xf numFmtId="58" fontId="19" fillId="0" borderId="0" xfId="0" applyNumberFormat="1" applyFont="1" applyAlignment="1">
      <alignment horizontal="left" vertical="center"/>
    </xf>
    <xf numFmtId="0" fontId="23" fillId="0" borderId="0" xfId="0" applyFont="1" applyProtection="1">
      <alignment vertical="center"/>
      <protection locked="0"/>
    </xf>
    <xf numFmtId="0" fontId="23" fillId="0" borderId="0" xfId="0" applyFont="1" applyAlignment="1" applyProtection="1">
      <alignment vertical="center" wrapText="1"/>
      <protection locked="0"/>
    </xf>
    <xf numFmtId="58" fontId="23" fillId="0" borderId="0" xfId="0" applyNumberFormat="1" applyFont="1" applyAlignment="1" applyProtection="1">
      <alignment horizontal="left" vertical="center"/>
      <protection locked="0"/>
    </xf>
    <xf numFmtId="0" fontId="4" fillId="0" borderId="13" xfId="0" applyFont="1" applyBorder="1" applyAlignment="1">
      <alignment horizontal="center" vertical="center"/>
    </xf>
    <xf numFmtId="0" fontId="20" fillId="0" borderId="3" xfId="0" applyFont="1" applyBorder="1" applyAlignment="1">
      <alignment horizontal="center" vertical="center"/>
    </xf>
    <xf numFmtId="0" fontId="22" fillId="0" borderId="3" xfId="0" applyFont="1" applyBorder="1" applyAlignment="1">
      <alignment horizontal="center" vertical="center"/>
    </xf>
    <xf numFmtId="0" fontId="4" fillId="0" borderId="14" xfId="0" applyFont="1" applyBorder="1" applyAlignment="1">
      <alignment horizontal="center" vertical="center"/>
    </xf>
    <xf numFmtId="0" fontId="20" fillId="0" borderId="4" xfId="0" applyFont="1" applyBorder="1" applyAlignment="1">
      <alignment horizontal="center" vertical="center"/>
    </xf>
    <xf numFmtId="0" fontId="22" fillId="0" borderId="4" xfId="0" applyFont="1" applyBorder="1" applyAlignment="1">
      <alignment horizontal="center" vertical="center"/>
    </xf>
    <xf numFmtId="0" fontId="20" fillId="0" borderId="9" xfId="0" applyFont="1" applyBorder="1" applyAlignment="1">
      <alignment horizontal="center" vertical="center"/>
    </xf>
    <xf numFmtId="0" fontId="22" fillId="0" borderId="9" xfId="0" applyFont="1" applyBorder="1" applyAlignment="1">
      <alignment horizontal="center" vertical="center"/>
    </xf>
    <xf numFmtId="0" fontId="17" fillId="0" borderId="17" xfId="0" applyFont="1" applyBorder="1">
      <alignment vertical="center"/>
    </xf>
    <xf numFmtId="0" fontId="20" fillId="0" borderId="8" xfId="0" applyFont="1" applyBorder="1" applyAlignment="1">
      <alignment horizontal="center" vertical="center"/>
    </xf>
    <xf numFmtId="0" fontId="20" fillId="0" borderId="1" xfId="0" applyFont="1" applyBorder="1" applyAlignment="1" applyProtection="1">
      <alignment horizontal="right" vertical="center"/>
      <protection locked="0"/>
    </xf>
    <xf numFmtId="0" fontId="20" fillId="0" borderId="7" xfId="0" applyFont="1" applyBorder="1" applyAlignment="1">
      <alignment horizontal="center" vertical="center"/>
    </xf>
    <xf numFmtId="0" fontId="17" fillId="0" borderId="1" xfId="0" applyFont="1" applyBorder="1" applyProtection="1">
      <alignment vertical="center"/>
      <protection locked="0"/>
    </xf>
    <xf numFmtId="0" fontId="22" fillId="0" borderId="5" xfId="0" applyFont="1" applyBorder="1" applyAlignment="1">
      <alignment horizontal="center" vertical="center"/>
    </xf>
    <xf numFmtId="0" fontId="4" fillId="0" borderId="26" xfId="0" applyFont="1" applyBorder="1" applyAlignment="1">
      <alignment horizontal="center" vertical="center"/>
    </xf>
    <xf numFmtId="0" fontId="20" fillId="0" borderId="1" xfId="0" applyFont="1" applyBorder="1" applyAlignment="1">
      <alignment horizontal="righ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2" fillId="0" borderId="8" xfId="0" applyFont="1" applyBorder="1" applyAlignment="1">
      <alignment horizontal="center" vertical="center"/>
    </xf>
    <xf numFmtId="0" fontId="22" fillId="0" borderId="7" xfId="0" applyFont="1" applyBorder="1" applyAlignment="1">
      <alignment horizontal="center" vertical="center"/>
    </xf>
    <xf numFmtId="0" fontId="4" fillId="0" borderId="5" xfId="0" applyFont="1" applyBorder="1" applyAlignment="1">
      <alignment horizontal="center" vertical="center"/>
    </xf>
    <xf numFmtId="0" fontId="20" fillId="0" borderId="1" xfId="0" applyFont="1" applyBorder="1" applyAlignment="1">
      <alignment horizontal="center" vertical="center"/>
    </xf>
    <xf numFmtId="0" fontId="20" fillId="0" borderId="6" xfId="0" applyFont="1" applyBorder="1" applyAlignment="1">
      <alignment horizontal="center" vertical="center"/>
    </xf>
    <xf numFmtId="0" fontId="20" fillId="0" borderId="24" xfId="0" applyFont="1" applyBorder="1" applyAlignment="1">
      <alignment horizontal="center" vertical="center"/>
    </xf>
    <xf numFmtId="0" fontId="20" fillId="0" borderId="24" xfId="0" applyFont="1" applyBorder="1" applyAlignment="1">
      <alignment horizontal="right" vertical="center"/>
    </xf>
    <xf numFmtId="0" fontId="22" fillId="0" borderId="24" xfId="0" applyFont="1" applyBorder="1" applyAlignment="1">
      <alignment horizontal="center" vertical="center"/>
    </xf>
    <xf numFmtId="0" fontId="17" fillId="0" borderId="1" xfId="0" applyFont="1" applyBorder="1" applyAlignment="1">
      <alignment vertical="center" shrinkToFit="1"/>
    </xf>
    <xf numFmtId="0" fontId="12" fillId="0" borderId="15" xfId="0" applyFont="1" applyBorder="1" applyAlignment="1">
      <alignment horizontal="left" vertical="center" shrinkToFit="1"/>
    </xf>
    <xf numFmtId="0" fontId="17" fillId="0" borderId="2" xfId="0" applyFont="1" applyBorder="1" applyAlignment="1">
      <alignment vertical="center" shrinkToFit="1"/>
    </xf>
    <xf numFmtId="58" fontId="12" fillId="0" borderId="8" xfId="0" applyNumberFormat="1" applyFont="1" applyBorder="1" applyAlignment="1">
      <alignment horizontal="left" vertical="center" shrinkToFit="1"/>
    </xf>
    <xf numFmtId="0" fontId="17" fillId="0" borderId="0" xfId="0" applyFont="1" applyAlignment="1">
      <alignment vertical="center" shrinkToFit="1"/>
    </xf>
    <xf numFmtId="0" fontId="5" fillId="0" borderId="1" xfId="0" applyFont="1" applyBorder="1" applyAlignment="1">
      <alignment horizontal="left" vertical="center" shrinkToFit="1"/>
    </xf>
    <xf numFmtId="0" fontId="19" fillId="0" borderId="27" xfId="0" applyFont="1" applyBorder="1" applyAlignment="1">
      <alignment horizontal="center" vertical="center" shrinkToFit="1"/>
    </xf>
    <xf numFmtId="0" fontId="5" fillId="0" borderId="27" xfId="0" applyFont="1" applyBorder="1" applyAlignment="1">
      <alignment vertical="center" shrinkToFit="1"/>
    </xf>
    <xf numFmtId="0" fontId="19" fillId="0" borderId="28" xfId="0" applyFont="1" applyBorder="1" applyAlignment="1">
      <alignment horizontal="center" vertical="center" shrinkToFit="1"/>
    </xf>
    <xf numFmtId="0" fontId="5" fillId="0" borderId="28" xfId="0" applyFont="1" applyBorder="1" applyAlignment="1">
      <alignment vertical="center" shrinkToFit="1"/>
    </xf>
    <xf numFmtId="0" fontId="19" fillId="0" borderId="29" xfId="0" applyFont="1" applyBorder="1" applyAlignment="1">
      <alignment horizontal="center" vertical="center" shrinkToFit="1"/>
    </xf>
    <xf numFmtId="0" fontId="5" fillId="0" borderId="29" xfId="0" applyFont="1" applyBorder="1" applyAlignment="1">
      <alignment vertical="center" shrinkToFit="1"/>
    </xf>
    <xf numFmtId="0" fontId="21" fillId="0" borderId="0" xfId="0" applyFont="1" applyAlignment="1">
      <alignment vertical="center" shrinkToFit="1"/>
    </xf>
    <xf numFmtId="0" fontId="22" fillId="0" borderId="0" xfId="0" applyFont="1" applyAlignment="1">
      <alignment horizontal="center" vertical="center" shrinkToFit="1"/>
    </xf>
    <xf numFmtId="0" fontId="4" fillId="0" borderId="0" xfId="0" applyFont="1" applyAlignment="1">
      <alignment vertical="center" shrinkToFit="1"/>
    </xf>
    <xf numFmtId="0" fontId="5" fillId="0" borderId="1" xfId="0" applyFont="1" applyBorder="1" applyAlignment="1">
      <alignment vertical="center" shrinkToFit="1"/>
    </xf>
    <xf numFmtId="0" fontId="19" fillId="0" borderId="1" xfId="0" applyFont="1" applyBorder="1" applyAlignment="1">
      <alignment horizontal="center" vertical="center" shrinkToFit="1"/>
    </xf>
    <xf numFmtId="0" fontId="4" fillId="0" borderId="0" xfId="0" applyFont="1" applyBorder="1" applyAlignment="1">
      <alignment horizontal="center" vertical="center" shrinkToFit="1"/>
    </xf>
    <xf numFmtId="58" fontId="4" fillId="4" borderId="15" xfId="0" applyNumberFormat="1" applyFont="1" applyFill="1" applyBorder="1" applyAlignment="1" applyProtection="1">
      <alignment vertical="center" shrinkToFit="1"/>
      <protection locked="0"/>
    </xf>
    <xf numFmtId="0" fontId="20" fillId="4" borderId="3" xfId="0" applyFont="1" applyFill="1" applyBorder="1" applyAlignment="1" applyProtection="1">
      <alignment horizontal="right" vertical="center"/>
      <protection locked="0"/>
    </xf>
    <xf numFmtId="0" fontId="20" fillId="4" borderId="4" xfId="0" applyFont="1" applyFill="1" applyBorder="1" applyAlignment="1" applyProtection="1">
      <alignment horizontal="right" vertical="center"/>
      <protection locked="0"/>
    </xf>
    <xf numFmtId="0" fontId="20" fillId="4" borderId="0" xfId="0" applyFont="1" applyFill="1" applyProtection="1">
      <alignment vertical="center"/>
      <protection locked="0"/>
    </xf>
    <xf numFmtId="0" fontId="20" fillId="4" borderId="9" xfId="0" applyFont="1" applyFill="1" applyBorder="1" applyAlignment="1" applyProtection="1">
      <alignment horizontal="right" vertical="center"/>
      <protection locked="0"/>
    </xf>
    <xf numFmtId="0" fontId="17" fillId="0" borderId="1" xfId="0" applyFont="1" applyBorder="1" applyAlignment="1" applyProtection="1">
      <alignment vertical="center" shrinkToFit="1"/>
      <protection locked="0"/>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8" xfId="0" applyFont="1" applyBorder="1" applyAlignment="1">
      <alignment horizontal="center" vertical="center"/>
    </xf>
    <xf numFmtId="0" fontId="17" fillId="0" borderId="0" xfId="0" applyFont="1" applyAlignment="1">
      <alignment horizontal="center" vertical="center"/>
    </xf>
    <xf numFmtId="0" fontId="11" fillId="0" borderId="0" xfId="0" applyFont="1" applyAlignment="1">
      <alignment horizontal="center" vertical="center"/>
    </xf>
    <xf numFmtId="0" fontId="7" fillId="0" borderId="7" xfId="0" applyFont="1" applyBorder="1" applyAlignment="1">
      <alignment horizontal="left" vertical="center"/>
    </xf>
    <xf numFmtId="0" fontId="7" fillId="0" borderId="17" xfId="0" applyFont="1" applyBorder="1" applyAlignment="1">
      <alignment horizontal="left" vertical="center"/>
    </xf>
    <xf numFmtId="0" fontId="7" fillId="0" borderId="8" xfId="0" applyFont="1" applyBorder="1" applyAlignment="1">
      <alignment horizontal="left" vertical="center"/>
    </xf>
    <xf numFmtId="0" fontId="3" fillId="3" borderId="7" xfId="0" applyFont="1" applyFill="1" applyBorder="1" applyAlignment="1">
      <alignment horizontal="left" vertical="center"/>
    </xf>
    <xf numFmtId="0" fontId="3" fillId="3" borderId="17" xfId="0" applyFont="1" applyFill="1" applyBorder="1" applyAlignment="1">
      <alignment horizontal="left" vertical="center"/>
    </xf>
    <xf numFmtId="0" fontId="3" fillId="3" borderId="8" xfId="0" applyFont="1" applyFill="1" applyBorder="1" applyAlignment="1">
      <alignment horizontal="left" vertical="center"/>
    </xf>
    <xf numFmtId="58" fontId="3" fillId="3" borderId="7" xfId="0" applyNumberFormat="1" applyFont="1" applyFill="1" applyBorder="1" applyAlignment="1">
      <alignment horizontal="left" vertical="center"/>
    </xf>
    <xf numFmtId="58" fontId="3" fillId="3" borderId="17" xfId="0" applyNumberFormat="1" applyFont="1" applyFill="1" applyBorder="1" applyAlignment="1">
      <alignment horizontal="left" vertical="center"/>
    </xf>
    <xf numFmtId="58" fontId="3" fillId="3" borderId="8" xfId="0" applyNumberFormat="1" applyFont="1" applyFill="1" applyBorder="1" applyAlignment="1">
      <alignment horizontal="left" vertical="center"/>
    </xf>
    <xf numFmtId="0" fontId="13" fillId="0" borderId="0" xfId="0" applyFont="1" applyAlignment="1">
      <alignment horizontal="left" vertical="center" wrapText="1"/>
    </xf>
    <xf numFmtId="0" fontId="4" fillId="0" borderId="0" xfId="0" applyFont="1" applyAlignment="1">
      <alignment horizontal="left" vertical="center"/>
    </xf>
    <xf numFmtId="58" fontId="13" fillId="0" borderId="0" xfId="0" applyNumberFormat="1" applyFont="1" applyAlignment="1">
      <alignment horizontal="left" vertical="center"/>
    </xf>
    <xf numFmtId="0" fontId="0" fillId="0" borderId="17" xfId="0" applyBorder="1">
      <alignment vertical="center"/>
    </xf>
    <xf numFmtId="0" fontId="0" fillId="0" borderId="8" xfId="0" applyBorder="1">
      <alignment vertical="center"/>
    </xf>
    <xf numFmtId="0" fontId="17" fillId="0" borderId="40" xfId="0" applyFont="1" applyBorder="1" applyAlignment="1">
      <alignment horizontal="center" vertical="center" shrinkToFit="1"/>
    </xf>
    <xf numFmtId="0" fontId="17" fillId="0" borderId="2" xfId="0" applyFont="1" applyBorder="1" applyAlignment="1">
      <alignment horizontal="center" vertical="center" shrinkToFit="1"/>
    </xf>
    <xf numFmtId="0" fontId="19" fillId="4" borderId="32" xfId="0" applyFont="1" applyFill="1" applyBorder="1" applyAlignment="1">
      <alignment horizontal="center" vertical="center" shrinkToFit="1"/>
    </xf>
    <xf numFmtId="0" fontId="19" fillId="4" borderId="31" xfId="0" applyFont="1" applyFill="1" applyBorder="1" applyAlignment="1">
      <alignment horizontal="center" vertical="center" shrinkToFit="1"/>
    </xf>
    <xf numFmtId="0" fontId="19" fillId="4" borderId="6" xfId="0" applyFont="1" applyFill="1" applyBorder="1" applyAlignment="1">
      <alignment horizontal="center" vertical="center" shrinkToFit="1"/>
    </xf>
    <xf numFmtId="0" fontId="19" fillId="4" borderId="15" xfId="0" applyFont="1" applyFill="1" applyBorder="1" applyAlignment="1">
      <alignment horizontal="center" vertical="center" shrinkToFit="1"/>
    </xf>
    <xf numFmtId="177" fontId="26" fillId="4" borderId="32" xfId="0" applyNumberFormat="1" applyFont="1" applyFill="1" applyBorder="1" applyAlignment="1" applyProtection="1">
      <alignment horizontal="center" vertical="center" shrinkToFit="1"/>
      <protection locked="0"/>
    </xf>
    <xf numFmtId="177" fontId="26" fillId="4" borderId="24" xfId="0" applyNumberFormat="1" applyFont="1" applyFill="1" applyBorder="1" applyAlignment="1" applyProtection="1">
      <alignment horizontal="center" vertical="center" shrinkToFit="1"/>
      <protection locked="0"/>
    </xf>
    <xf numFmtId="177" fontId="26" fillId="4" borderId="31" xfId="0" applyNumberFormat="1" applyFont="1" applyFill="1" applyBorder="1" applyAlignment="1" applyProtection="1">
      <alignment horizontal="center" vertical="center" shrinkToFit="1"/>
      <protection locked="0"/>
    </xf>
    <xf numFmtId="177" fontId="26" fillId="4" borderId="6" xfId="0" applyNumberFormat="1" applyFont="1" applyFill="1" applyBorder="1" applyAlignment="1" applyProtection="1">
      <alignment horizontal="center" vertical="center" shrinkToFit="1"/>
      <protection locked="0"/>
    </xf>
    <xf numFmtId="177" fontId="26" fillId="4" borderId="30" xfId="0" applyNumberFormat="1" applyFont="1" applyFill="1" applyBorder="1" applyAlignment="1" applyProtection="1">
      <alignment horizontal="center" vertical="center" shrinkToFit="1"/>
      <protection locked="0"/>
    </xf>
    <xf numFmtId="177" fontId="26" fillId="4" borderId="15" xfId="0" applyNumberFormat="1" applyFont="1" applyFill="1" applyBorder="1" applyAlignment="1" applyProtection="1">
      <alignment horizontal="center" vertical="center" shrinkToFit="1"/>
      <protection locked="0"/>
    </xf>
    <xf numFmtId="176" fontId="19" fillId="0" borderId="17" xfId="0" applyNumberFormat="1" applyFont="1" applyBorder="1" applyAlignment="1">
      <alignment horizontal="center" vertical="center" shrinkToFit="1"/>
    </xf>
    <xf numFmtId="176" fontId="19" fillId="0" borderId="8" xfId="0" applyNumberFormat="1" applyFont="1" applyBorder="1" applyAlignment="1">
      <alignment horizontal="center" vertical="center" shrinkToFit="1"/>
    </xf>
    <xf numFmtId="177" fontId="4" fillId="4" borderId="7" xfId="0" applyNumberFormat="1" applyFont="1" applyFill="1" applyBorder="1" applyAlignment="1" applyProtection="1">
      <alignment horizontal="left" vertical="center" shrinkToFit="1"/>
      <protection locked="0"/>
    </xf>
    <xf numFmtId="177" fontId="4" fillId="4" borderId="17" xfId="0" applyNumberFormat="1" applyFont="1" applyFill="1" applyBorder="1" applyAlignment="1" applyProtection="1">
      <alignment horizontal="left" vertical="center" shrinkToFit="1"/>
      <protection locked="0"/>
    </xf>
    <xf numFmtId="177" fontId="4" fillId="4" borderId="8" xfId="0" applyNumberFormat="1" applyFont="1" applyFill="1" applyBorder="1" applyAlignment="1" applyProtection="1">
      <alignment horizontal="left" vertical="center" shrinkToFit="1"/>
      <protection locked="0"/>
    </xf>
    <xf numFmtId="0" fontId="20" fillId="0" borderId="30" xfId="0" applyFont="1" applyBorder="1" applyAlignment="1">
      <alignment horizontal="left" vertical="center" shrinkToFit="1"/>
    </xf>
    <xf numFmtId="0" fontId="5" fillId="0" borderId="0" xfId="0" applyFont="1" applyAlignment="1">
      <alignment horizontal="left" vertical="center"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58" fontId="5" fillId="0" borderId="0" xfId="0" applyNumberFormat="1" applyFont="1" applyAlignment="1" applyProtection="1">
      <alignment horizontal="left" vertical="center"/>
      <protection locked="0"/>
    </xf>
    <xf numFmtId="0" fontId="5" fillId="0" borderId="38" xfId="0" applyFont="1" applyBorder="1" applyAlignment="1">
      <alignment horizontal="center" vertical="center" shrinkToFit="1"/>
    </xf>
    <xf numFmtId="0" fontId="5" fillId="0" borderId="39"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6" fillId="4" borderId="32" xfId="0" applyFont="1" applyFill="1" applyBorder="1" applyAlignment="1">
      <alignment horizontal="center" vertical="center" shrinkToFit="1"/>
    </xf>
    <xf numFmtId="0" fontId="26" fillId="4" borderId="24" xfId="0" applyFont="1" applyFill="1" applyBorder="1" applyAlignment="1">
      <alignment horizontal="center" vertical="center" shrinkToFit="1"/>
    </xf>
    <xf numFmtId="0" fontId="26" fillId="4" borderId="31" xfId="0" applyFont="1" applyFill="1" applyBorder="1" applyAlignment="1">
      <alignment horizontal="center" vertical="center" shrinkToFit="1"/>
    </xf>
    <xf numFmtId="0" fontId="26" fillId="4" borderId="6" xfId="0" applyFont="1" applyFill="1" applyBorder="1" applyAlignment="1">
      <alignment horizontal="center" vertical="center" shrinkToFit="1"/>
    </xf>
    <xf numFmtId="0" fontId="26" fillId="4" borderId="30" xfId="0" applyFont="1" applyFill="1" applyBorder="1" applyAlignment="1">
      <alignment horizontal="center" vertical="center" shrinkToFit="1"/>
    </xf>
    <xf numFmtId="0" fontId="26" fillId="4" borderId="15" xfId="0" applyFont="1" applyFill="1" applyBorder="1" applyAlignment="1">
      <alignment horizontal="center" vertical="center" shrinkToFit="1"/>
    </xf>
    <xf numFmtId="0" fontId="4" fillId="4" borderId="7" xfId="0" applyFont="1" applyFill="1" applyBorder="1" applyAlignment="1" applyProtection="1">
      <alignment horizontal="center" vertical="center" shrinkToFit="1"/>
      <protection locked="0"/>
    </xf>
    <xf numFmtId="0" fontId="4" fillId="4" borderId="17" xfId="0" applyFont="1" applyFill="1" applyBorder="1" applyAlignment="1" applyProtection="1">
      <alignment horizontal="center" vertical="center" shrinkToFit="1"/>
      <protection locked="0"/>
    </xf>
    <xf numFmtId="0" fontId="4" fillId="4" borderId="8" xfId="0" applyFont="1" applyFill="1" applyBorder="1" applyAlignment="1" applyProtection="1">
      <alignment horizontal="center" vertical="center" shrinkToFit="1"/>
      <protection locked="0"/>
    </xf>
    <xf numFmtId="58" fontId="17" fillId="0" borderId="30" xfId="0" applyNumberFormat="1" applyFont="1" applyBorder="1" applyAlignment="1">
      <alignment horizontal="left" vertical="center"/>
    </xf>
    <xf numFmtId="0" fontId="17" fillId="0" borderId="7" xfId="0" applyFont="1" applyBorder="1" applyAlignment="1">
      <alignment horizontal="center" vertical="center"/>
    </xf>
    <xf numFmtId="0" fontId="17" fillId="0" borderId="17" xfId="0" applyFont="1" applyBorder="1" applyAlignment="1">
      <alignment horizontal="center" vertical="center"/>
    </xf>
    <xf numFmtId="0" fontId="17" fillId="0" borderId="8" xfId="0" applyFont="1" applyBorder="1" applyAlignment="1">
      <alignment horizontal="center" vertical="center"/>
    </xf>
    <xf numFmtId="0" fontId="19" fillId="0" borderId="0" xfId="0" applyFont="1" applyAlignment="1">
      <alignment horizontal="center"/>
    </xf>
    <xf numFmtId="0" fontId="19" fillId="0" borderId="0" xfId="0" applyFont="1" applyAlignment="1">
      <alignment horizontal="center" vertical="center"/>
    </xf>
    <xf numFmtId="177" fontId="4" fillId="0" borderId="0" xfId="0" applyNumberFormat="1" applyFont="1" applyBorder="1" applyAlignment="1">
      <alignment horizontal="center" vertical="center" shrinkToFit="1"/>
    </xf>
    <xf numFmtId="176" fontId="4" fillId="0" borderId="0" xfId="0" applyNumberFormat="1"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20" fillId="0" borderId="7" xfId="0" applyFont="1" applyBorder="1" applyAlignment="1">
      <alignment horizontal="left" vertical="center" wrapText="1" shrinkToFit="1"/>
    </xf>
    <xf numFmtId="0" fontId="20" fillId="0" borderId="17" xfId="0" applyFont="1" applyBorder="1" applyAlignment="1">
      <alignment horizontal="left" vertical="center" wrapText="1" shrinkToFit="1"/>
    </xf>
    <xf numFmtId="0" fontId="20" fillId="0" borderId="8" xfId="0" applyFont="1" applyBorder="1" applyAlignment="1">
      <alignment horizontal="left" vertical="center" wrapText="1" shrinkToFit="1"/>
    </xf>
    <xf numFmtId="0" fontId="21" fillId="0" borderId="32" xfId="0" applyFont="1" applyBorder="1" applyAlignment="1">
      <alignment horizontal="center" vertical="center" shrinkToFit="1"/>
    </xf>
    <xf numFmtId="0" fontId="21" fillId="0" borderId="24"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37" xfId="0" applyFont="1" applyBorder="1" applyAlignment="1">
      <alignment horizontal="center" vertical="center" shrinkToFit="1"/>
    </xf>
    <xf numFmtId="0" fontId="21" fillId="0" borderId="0" xfId="0" applyFont="1" applyAlignment="1">
      <alignment horizontal="center" vertical="center" shrinkToFit="1"/>
    </xf>
    <xf numFmtId="0" fontId="21" fillId="0" borderId="25"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30" xfId="0" applyFont="1" applyBorder="1" applyAlignment="1">
      <alignment horizontal="center" vertical="center" shrinkToFit="1"/>
    </xf>
    <xf numFmtId="0" fontId="21" fillId="0" borderId="15"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8" xfId="0" applyFont="1" applyBorder="1" applyAlignment="1">
      <alignment horizontal="center" vertical="center" shrinkToFit="1"/>
    </xf>
    <xf numFmtId="0" fontId="12" fillId="0" borderId="14" xfId="0" applyFont="1" applyBorder="1" applyAlignment="1">
      <alignment horizontal="left" vertical="center" shrinkToFit="1"/>
    </xf>
    <xf numFmtId="0" fontId="12" fillId="0" borderId="18" xfId="0" applyFont="1" applyBorder="1" applyAlignment="1">
      <alignment horizontal="left" vertical="center" shrinkToFit="1"/>
    </xf>
    <xf numFmtId="0" fontId="12" fillId="0" borderId="11" xfId="0" applyFont="1" applyBorder="1" applyAlignment="1">
      <alignment horizontal="left" vertical="center" shrinkToFit="1"/>
    </xf>
    <xf numFmtId="0" fontId="12" fillId="0" borderId="13" xfId="0" applyFont="1" applyBorder="1" applyAlignment="1">
      <alignment horizontal="left" vertical="center" shrinkToFit="1"/>
    </xf>
    <xf numFmtId="0" fontId="12" fillId="0" borderId="16" xfId="0" applyFont="1" applyBorder="1" applyAlignment="1">
      <alignment horizontal="left" vertical="center" shrinkToFit="1"/>
    </xf>
    <xf numFmtId="0" fontId="12" fillId="0" borderId="10" xfId="0" applyFont="1" applyBorder="1" applyAlignment="1">
      <alignment horizontal="left" vertical="center" shrinkToFit="1"/>
    </xf>
    <xf numFmtId="177" fontId="5" fillId="0" borderId="0" xfId="0" applyNumberFormat="1" applyFont="1" applyAlignment="1" applyProtection="1">
      <alignment horizontal="left" vertical="center"/>
      <protection locked="0"/>
    </xf>
  </cellXfs>
  <cellStyles count="1">
    <cellStyle name="標準" xfId="0" builtinId="0"/>
  </cellStyles>
  <dxfs count="14">
    <dxf>
      <font>
        <b/>
        <i val="0"/>
        <color rgb="FFFF0000"/>
      </font>
    </dxf>
    <dxf>
      <font>
        <b/>
        <i val="0"/>
        <u val="none"/>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ndense val="0"/>
        <extend val="0"/>
        <color indexed="10"/>
      </font>
    </dxf>
    <dxf>
      <font>
        <condense val="0"/>
        <extend val="0"/>
        <color indexed="10"/>
      </font>
    </dxf>
    <dxf>
      <font>
        <b/>
        <i val="0"/>
        <condense val="0"/>
        <extend val="0"/>
        <color indexed="10"/>
      </font>
    </dxf>
  </dxfs>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104775</xdr:colOff>
      <xdr:row>2</xdr:row>
      <xdr:rowOff>57150</xdr:rowOff>
    </xdr:from>
    <xdr:to>
      <xdr:col>12</xdr:col>
      <xdr:colOff>114300</xdr:colOff>
      <xdr:row>81</xdr:row>
      <xdr:rowOff>66675</xdr:rowOff>
    </xdr:to>
    <xdr:sp macro="" textlink="">
      <xdr:nvSpPr>
        <xdr:cNvPr id="17920" name="Rectangle 1">
          <a:extLst>
            <a:ext uri="{FF2B5EF4-FFF2-40B4-BE49-F238E27FC236}">
              <a16:creationId xmlns:a16="http://schemas.microsoft.com/office/drawing/2014/main" id="{DBDC70C6-D033-DDE6-73B2-99841F8A806F}"/>
            </a:ext>
          </a:extLst>
        </xdr:cNvPr>
        <xdr:cNvSpPr>
          <a:spLocks noChangeArrowheads="1"/>
        </xdr:cNvSpPr>
      </xdr:nvSpPr>
      <xdr:spPr bwMode="auto">
        <a:xfrm>
          <a:off x="104775" y="1057275"/>
          <a:ext cx="8810625" cy="14297025"/>
        </a:xfrm>
        <a:prstGeom prst="rect">
          <a:avLst/>
        </a:prstGeom>
        <a:noFill/>
        <a:ln w="12700" cap="rnd">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65</xdr:row>
      <xdr:rowOff>38100</xdr:rowOff>
    </xdr:from>
    <xdr:to>
      <xdr:col>12</xdr:col>
      <xdr:colOff>0</xdr:colOff>
      <xdr:row>67</xdr:row>
      <xdr:rowOff>0</xdr:rowOff>
    </xdr:to>
    <xdr:sp macro="" textlink="">
      <xdr:nvSpPr>
        <xdr:cNvPr id="5122" name="Text Box 2">
          <a:extLst>
            <a:ext uri="{FF2B5EF4-FFF2-40B4-BE49-F238E27FC236}">
              <a16:creationId xmlns:a16="http://schemas.microsoft.com/office/drawing/2014/main" id="{F8816B18-5E40-DADD-06CA-54489C21A41B}"/>
            </a:ext>
          </a:extLst>
        </xdr:cNvPr>
        <xdr:cNvSpPr txBox="1">
          <a:spLocks noChangeArrowheads="1"/>
        </xdr:cNvSpPr>
      </xdr:nvSpPr>
      <xdr:spPr bwMode="auto">
        <a:xfrm>
          <a:off x="8801100" y="12363450"/>
          <a:ext cx="0" cy="304800"/>
        </a:xfrm>
        <a:prstGeom prst="rect">
          <a:avLst/>
        </a:prstGeom>
        <a:noFill/>
        <a:ln w="9525">
          <a:noFill/>
          <a:miter lim="800000"/>
          <a:headEnd/>
          <a:tailEnd/>
        </a:ln>
      </xdr:spPr>
      <xdr:txBody>
        <a:bodyPr vertOverflow="clip" wrap="square" lIns="73152" tIns="32004" rIns="73152" bIns="32004" anchor="ctr" upright="1"/>
        <a:lstStyle/>
        <a:p>
          <a:pPr algn="ctr" rtl="0">
            <a:defRPr sz="1000"/>
          </a:pPr>
          <a:r>
            <a:rPr lang="ja-JP" altLang="en-US" sz="2400" b="1" i="1" u="none" strike="noStrike" baseline="0">
              <a:solidFill>
                <a:srgbClr val="FF99CC"/>
              </a:solidFill>
              <a:latin typeface="HG丸ｺﾞｼｯｸM-PRO"/>
              <a:ea typeface="HG丸ｺﾞｼｯｸM-PRO"/>
            </a:rPr>
            <a:t>印</a:t>
          </a:r>
        </a:p>
      </xdr:txBody>
    </xdr:sp>
    <xdr:clientData/>
  </xdr:twoCellAnchor>
  <xdr:twoCellAnchor>
    <xdr:from>
      <xdr:col>11</xdr:col>
      <xdr:colOff>127635</xdr:colOff>
      <xdr:row>83</xdr:row>
      <xdr:rowOff>0</xdr:rowOff>
    </xdr:from>
    <xdr:to>
      <xdr:col>11</xdr:col>
      <xdr:colOff>1068118</xdr:colOff>
      <xdr:row>83</xdr:row>
      <xdr:rowOff>0</xdr:rowOff>
    </xdr:to>
    <xdr:sp macro="" textlink="">
      <xdr:nvSpPr>
        <xdr:cNvPr id="5123" name="Text Box 3">
          <a:extLst>
            <a:ext uri="{FF2B5EF4-FFF2-40B4-BE49-F238E27FC236}">
              <a16:creationId xmlns:a16="http://schemas.microsoft.com/office/drawing/2014/main" id="{796A940A-2018-BA50-F169-52C4D541E2BD}"/>
            </a:ext>
          </a:extLst>
        </xdr:cNvPr>
        <xdr:cNvSpPr txBox="1">
          <a:spLocks noChangeArrowheads="1"/>
        </xdr:cNvSpPr>
      </xdr:nvSpPr>
      <xdr:spPr bwMode="auto">
        <a:xfrm>
          <a:off x="6924675" y="15592425"/>
          <a:ext cx="933450" cy="0"/>
        </a:xfrm>
        <a:prstGeom prst="rect">
          <a:avLst/>
        </a:prstGeom>
        <a:noFill/>
        <a:ln w="9525">
          <a:noFill/>
          <a:miter lim="800000"/>
          <a:headEnd/>
          <a:tailEnd/>
        </a:ln>
      </xdr:spPr>
      <xdr:txBody>
        <a:bodyPr vertOverflow="clip" wrap="square" lIns="73152" tIns="32004" rIns="73152" bIns="32004" anchor="ctr" upright="1"/>
        <a:lstStyle/>
        <a:p>
          <a:pPr algn="ctr" rtl="0">
            <a:defRPr sz="1000"/>
          </a:pPr>
          <a:r>
            <a:rPr lang="ja-JP" altLang="en-US" sz="2400" b="1" i="1" u="none" strike="noStrike" baseline="0">
              <a:solidFill>
                <a:srgbClr val="FF99CC"/>
              </a:solidFill>
              <a:latin typeface="HG丸ｺﾞｼｯｸM-PRO"/>
              <a:ea typeface="HG丸ｺﾞｼｯｸM-PRO"/>
            </a:rPr>
            <a:t>印</a:t>
          </a:r>
        </a:p>
      </xdr:txBody>
    </xdr:sp>
    <xdr:clientData/>
  </xdr:twoCellAnchor>
  <xdr:twoCellAnchor>
    <xdr:from>
      <xdr:col>11</xdr:col>
      <xdr:colOff>127635</xdr:colOff>
      <xdr:row>83</xdr:row>
      <xdr:rowOff>0</xdr:rowOff>
    </xdr:from>
    <xdr:to>
      <xdr:col>11</xdr:col>
      <xdr:colOff>1068118</xdr:colOff>
      <xdr:row>83</xdr:row>
      <xdr:rowOff>0</xdr:rowOff>
    </xdr:to>
    <xdr:sp macro="" textlink="">
      <xdr:nvSpPr>
        <xdr:cNvPr id="5124" name="Text Box 4">
          <a:extLst>
            <a:ext uri="{FF2B5EF4-FFF2-40B4-BE49-F238E27FC236}">
              <a16:creationId xmlns:a16="http://schemas.microsoft.com/office/drawing/2014/main" id="{1F5B14FA-6DBD-DB3B-BF4A-4F6F24BAA6FB}"/>
            </a:ext>
          </a:extLst>
        </xdr:cNvPr>
        <xdr:cNvSpPr txBox="1">
          <a:spLocks noChangeArrowheads="1"/>
        </xdr:cNvSpPr>
      </xdr:nvSpPr>
      <xdr:spPr bwMode="auto">
        <a:xfrm>
          <a:off x="6924675" y="15592425"/>
          <a:ext cx="933450" cy="0"/>
        </a:xfrm>
        <a:prstGeom prst="rect">
          <a:avLst/>
        </a:prstGeom>
        <a:noFill/>
        <a:ln w="9525">
          <a:noFill/>
          <a:miter lim="800000"/>
          <a:headEnd/>
          <a:tailEnd/>
        </a:ln>
      </xdr:spPr>
      <xdr:txBody>
        <a:bodyPr vertOverflow="clip" wrap="square" lIns="73152" tIns="32004" rIns="73152" bIns="32004" anchor="ctr" upright="1"/>
        <a:lstStyle/>
        <a:p>
          <a:pPr algn="ctr" rtl="0">
            <a:defRPr sz="1000"/>
          </a:pPr>
          <a:r>
            <a:rPr lang="ja-JP" altLang="en-US" sz="2400" b="1" i="1" u="none" strike="noStrike" baseline="0">
              <a:solidFill>
                <a:srgbClr val="FF99CC"/>
              </a:solidFill>
              <a:latin typeface="HG丸ｺﾞｼｯｸM-PRO"/>
              <a:ea typeface="HG丸ｺﾞｼｯｸM-PRO"/>
            </a:rPr>
            <a:t>印</a:t>
          </a:r>
        </a:p>
      </xdr:txBody>
    </xdr:sp>
    <xdr:clientData/>
  </xdr:twoCellAnchor>
  <xdr:twoCellAnchor>
    <xdr:from>
      <xdr:col>11</xdr:col>
      <xdr:colOff>127635</xdr:colOff>
      <xdr:row>82</xdr:row>
      <xdr:rowOff>0</xdr:rowOff>
    </xdr:from>
    <xdr:to>
      <xdr:col>11</xdr:col>
      <xdr:colOff>1068118</xdr:colOff>
      <xdr:row>82</xdr:row>
      <xdr:rowOff>0</xdr:rowOff>
    </xdr:to>
    <xdr:sp macro="" textlink="">
      <xdr:nvSpPr>
        <xdr:cNvPr id="5125" name="Text Box 5">
          <a:extLst>
            <a:ext uri="{FF2B5EF4-FFF2-40B4-BE49-F238E27FC236}">
              <a16:creationId xmlns:a16="http://schemas.microsoft.com/office/drawing/2014/main" id="{2499C665-43BB-0C21-8DEE-3EFBFCFD0BAB}"/>
            </a:ext>
          </a:extLst>
        </xdr:cNvPr>
        <xdr:cNvSpPr txBox="1">
          <a:spLocks noChangeArrowheads="1"/>
        </xdr:cNvSpPr>
      </xdr:nvSpPr>
      <xdr:spPr bwMode="auto">
        <a:xfrm>
          <a:off x="6924675" y="15430500"/>
          <a:ext cx="933450" cy="0"/>
        </a:xfrm>
        <a:prstGeom prst="rect">
          <a:avLst/>
        </a:prstGeom>
        <a:noFill/>
        <a:ln w="9525">
          <a:noFill/>
          <a:miter lim="800000"/>
          <a:headEnd/>
          <a:tailEnd/>
        </a:ln>
      </xdr:spPr>
      <xdr:txBody>
        <a:bodyPr vertOverflow="clip" wrap="square" lIns="73152" tIns="32004" rIns="73152" bIns="32004" anchor="ctr" upright="1"/>
        <a:lstStyle/>
        <a:p>
          <a:pPr algn="ctr" rtl="0">
            <a:defRPr sz="1000"/>
          </a:pPr>
          <a:r>
            <a:rPr lang="ja-JP" altLang="en-US" sz="2400" b="1" i="1" u="none" strike="noStrike" baseline="0">
              <a:solidFill>
                <a:srgbClr val="FF99CC"/>
              </a:solidFill>
              <a:latin typeface="HG丸ｺﾞｼｯｸM-PRO"/>
              <a:ea typeface="HG丸ｺﾞｼｯｸM-PRO"/>
            </a:rPr>
            <a:t>印</a:t>
          </a:r>
        </a:p>
      </xdr:txBody>
    </xdr:sp>
    <xdr:clientData/>
  </xdr:twoCellAnchor>
  <xdr:twoCellAnchor>
    <xdr:from>
      <xdr:col>11</xdr:col>
      <xdr:colOff>127635</xdr:colOff>
      <xdr:row>82</xdr:row>
      <xdr:rowOff>0</xdr:rowOff>
    </xdr:from>
    <xdr:to>
      <xdr:col>11</xdr:col>
      <xdr:colOff>1068118</xdr:colOff>
      <xdr:row>82</xdr:row>
      <xdr:rowOff>0</xdr:rowOff>
    </xdr:to>
    <xdr:sp macro="" textlink="">
      <xdr:nvSpPr>
        <xdr:cNvPr id="5126" name="Text Box 6">
          <a:extLst>
            <a:ext uri="{FF2B5EF4-FFF2-40B4-BE49-F238E27FC236}">
              <a16:creationId xmlns:a16="http://schemas.microsoft.com/office/drawing/2014/main" id="{7BB64325-380A-7AB5-0CCC-4631DBD3B761}"/>
            </a:ext>
          </a:extLst>
        </xdr:cNvPr>
        <xdr:cNvSpPr txBox="1">
          <a:spLocks noChangeArrowheads="1"/>
        </xdr:cNvSpPr>
      </xdr:nvSpPr>
      <xdr:spPr bwMode="auto">
        <a:xfrm>
          <a:off x="6924675" y="15430500"/>
          <a:ext cx="933450" cy="0"/>
        </a:xfrm>
        <a:prstGeom prst="rect">
          <a:avLst/>
        </a:prstGeom>
        <a:noFill/>
        <a:ln w="9525">
          <a:noFill/>
          <a:miter lim="800000"/>
          <a:headEnd/>
          <a:tailEnd/>
        </a:ln>
      </xdr:spPr>
      <xdr:txBody>
        <a:bodyPr vertOverflow="clip" wrap="square" lIns="73152" tIns="32004" rIns="73152" bIns="32004" anchor="ctr" upright="1"/>
        <a:lstStyle/>
        <a:p>
          <a:pPr algn="ctr" rtl="0">
            <a:defRPr sz="1000"/>
          </a:pPr>
          <a:r>
            <a:rPr lang="ja-JP" altLang="en-US" sz="2400" b="1" i="1" u="none" strike="noStrike" baseline="0">
              <a:solidFill>
                <a:srgbClr val="FF99CC"/>
              </a:solidFill>
              <a:latin typeface="HG丸ｺﾞｼｯｸM-PRO"/>
              <a:ea typeface="HG丸ｺﾞｼｯｸM-PRO"/>
            </a:rPr>
            <a:t>印</a:t>
          </a:r>
        </a:p>
      </xdr:txBody>
    </xdr:sp>
    <xdr:clientData/>
  </xdr:twoCellAnchor>
  <xdr:twoCellAnchor>
    <xdr:from>
      <xdr:col>11</xdr:col>
      <xdr:colOff>127635</xdr:colOff>
      <xdr:row>82</xdr:row>
      <xdr:rowOff>0</xdr:rowOff>
    </xdr:from>
    <xdr:to>
      <xdr:col>11</xdr:col>
      <xdr:colOff>1068118</xdr:colOff>
      <xdr:row>82</xdr:row>
      <xdr:rowOff>0</xdr:rowOff>
    </xdr:to>
    <xdr:sp macro="" textlink="">
      <xdr:nvSpPr>
        <xdr:cNvPr id="5127" name="Text Box 7">
          <a:extLst>
            <a:ext uri="{FF2B5EF4-FFF2-40B4-BE49-F238E27FC236}">
              <a16:creationId xmlns:a16="http://schemas.microsoft.com/office/drawing/2014/main" id="{C02BD0C9-3DA2-1269-BCD1-9E77B8916A9F}"/>
            </a:ext>
          </a:extLst>
        </xdr:cNvPr>
        <xdr:cNvSpPr txBox="1">
          <a:spLocks noChangeArrowheads="1"/>
        </xdr:cNvSpPr>
      </xdr:nvSpPr>
      <xdr:spPr bwMode="auto">
        <a:xfrm>
          <a:off x="6924675" y="15430500"/>
          <a:ext cx="933450" cy="0"/>
        </a:xfrm>
        <a:prstGeom prst="rect">
          <a:avLst/>
        </a:prstGeom>
        <a:noFill/>
        <a:ln w="9525">
          <a:noFill/>
          <a:miter lim="800000"/>
          <a:headEnd/>
          <a:tailEnd/>
        </a:ln>
      </xdr:spPr>
      <xdr:txBody>
        <a:bodyPr vertOverflow="clip" wrap="square" lIns="73152" tIns="32004" rIns="73152" bIns="32004" anchor="ctr" upright="1"/>
        <a:lstStyle/>
        <a:p>
          <a:pPr algn="ctr" rtl="0">
            <a:defRPr sz="1000"/>
          </a:pPr>
          <a:r>
            <a:rPr lang="ja-JP" altLang="en-US" sz="2400" b="1" i="1" u="none" strike="noStrike" baseline="0">
              <a:solidFill>
                <a:srgbClr val="FF99CC"/>
              </a:solidFill>
              <a:latin typeface="HG丸ｺﾞｼｯｸM-PRO"/>
              <a:ea typeface="HG丸ｺﾞｼｯｸM-PRO"/>
            </a:rPr>
            <a:t>印</a:t>
          </a:r>
        </a:p>
      </xdr:txBody>
    </xdr:sp>
    <xdr:clientData/>
  </xdr:twoCellAnchor>
  <xdr:twoCellAnchor>
    <xdr:from>
      <xdr:col>4</xdr:col>
      <xdr:colOff>1274445</xdr:colOff>
      <xdr:row>1</xdr:row>
      <xdr:rowOff>66675</xdr:rowOff>
    </xdr:from>
    <xdr:to>
      <xdr:col>10</xdr:col>
      <xdr:colOff>212951</xdr:colOff>
      <xdr:row>1</xdr:row>
      <xdr:rowOff>809625</xdr:rowOff>
    </xdr:to>
    <xdr:sp macro="" textlink="">
      <xdr:nvSpPr>
        <xdr:cNvPr id="5161" name="Rectangle 8">
          <a:extLst>
            <a:ext uri="{FF2B5EF4-FFF2-40B4-BE49-F238E27FC236}">
              <a16:creationId xmlns:a16="http://schemas.microsoft.com/office/drawing/2014/main" id="{91A5D084-0B56-7823-8E3B-CC83A76B3C85}"/>
            </a:ext>
          </a:extLst>
        </xdr:cNvPr>
        <xdr:cNvSpPr>
          <a:spLocks noChangeArrowheads="1"/>
        </xdr:cNvSpPr>
      </xdr:nvSpPr>
      <xdr:spPr bwMode="auto">
        <a:xfrm>
          <a:off x="2686050" y="247650"/>
          <a:ext cx="3286125" cy="742950"/>
        </a:xfrm>
        <a:prstGeom prst="rect">
          <a:avLst/>
        </a:prstGeom>
        <a:noFill/>
        <a:ln w="9525">
          <a:solidFill>
            <a:srgbClr val="FF0000"/>
          </a:solidFill>
          <a:miter lim="800000"/>
          <a:headEnd/>
          <a:tailEnd/>
        </a:ln>
      </xdr:spPr>
      <xdr:txBody>
        <a:bodyPr vertOverflow="clip" wrap="square" lIns="54864" tIns="27432" rIns="54864" bIns="27432" anchor="ctr" upright="1"/>
        <a:lstStyle/>
        <a:p>
          <a:pPr algn="ctr" rtl="0">
            <a:lnSpc>
              <a:spcPts val="2400"/>
            </a:lnSpc>
            <a:defRPr sz="1000"/>
          </a:pPr>
          <a:r>
            <a:rPr lang="ja-JP" altLang="en-US" sz="2000" b="0" i="0" u="none" strike="noStrike" baseline="0">
              <a:solidFill>
                <a:srgbClr val="FF0000"/>
              </a:solidFill>
              <a:latin typeface="HGS創英角ﾎﾟｯﾌﾟ体"/>
              <a:ea typeface="HGS創英角ﾎﾟｯﾌﾟ体"/>
            </a:rPr>
            <a:t>証明書見本</a:t>
          </a:r>
        </a:p>
        <a:p>
          <a:pPr algn="ctr" rtl="0">
            <a:lnSpc>
              <a:spcPts val="1500"/>
            </a:lnSpc>
            <a:defRPr sz="1000"/>
          </a:pPr>
          <a:r>
            <a:rPr lang="ja-JP" altLang="en-US" sz="1200" b="0" i="0" u="none" strike="noStrike" baseline="0">
              <a:solidFill>
                <a:srgbClr val="FF0000"/>
              </a:solidFill>
              <a:latin typeface="HGS創英角ﾎﾟｯﾌﾟ体"/>
              <a:ea typeface="HGS創英角ﾎﾟｯﾌﾟ体"/>
            </a:rPr>
            <a:t>（指定科目に「選択」が含まれる場合）</a:t>
          </a:r>
        </a:p>
        <a:p>
          <a:pPr algn="ctr" rtl="0">
            <a:lnSpc>
              <a:spcPts val="1400"/>
            </a:lnSpc>
            <a:defRPr sz="1000"/>
          </a:pPr>
          <a:r>
            <a:rPr lang="ja-JP" altLang="en-US" sz="1200" b="0" i="0" u="none" strike="noStrike" baseline="0">
              <a:solidFill>
                <a:srgbClr val="FF0000"/>
              </a:solidFill>
              <a:latin typeface="HGS創英角ﾎﾟｯﾌﾟ体"/>
              <a:ea typeface="HGS創英角ﾎﾟｯﾌﾟ体"/>
            </a:rPr>
            <a:t>一級建築士試験　実務２年～４年</a:t>
          </a:r>
        </a:p>
      </xdr:txBody>
    </xdr:sp>
    <xdr:clientData/>
  </xdr:twoCellAnchor>
  <xdr:twoCellAnchor>
    <xdr:from>
      <xdr:col>11</xdr:col>
      <xdr:colOff>847725</xdr:colOff>
      <xdr:row>0</xdr:row>
      <xdr:rowOff>57150</xdr:rowOff>
    </xdr:from>
    <xdr:to>
      <xdr:col>11</xdr:col>
      <xdr:colOff>1908545</xdr:colOff>
      <xdr:row>1</xdr:row>
      <xdr:rowOff>114300</xdr:rowOff>
    </xdr:to>
    <xdr:sp macro="" textlink="">
      <xdr:nvSpPr>
        <xdr:cNvPr id="5130" name="Text Box 10">
          <a:extLst>
            <a:ext uri="{FF2B5EF4-FFF2-40B4-BE49-F238E27FC236}">
              <a16:creationId xmlns:a16="http://schemas.microsoft.com/office/drawing/2014/main" id="{0964645A-D0AE-8017-18BF-BC1045EA784D}"/>
            </a:ext>
          </a:extLst>
        </xdr:cNvPr>
        <xdr:cNvSpPr txBox="1">
          <a:spLocks noChangeArrowheads="1"/>
        </xdr:cNvSpPr>
      </xdr:nvSpPr>
      <xdr:spPr bwMode="auto">
        <a:xfrm>
          <a:off x="7629525" y="57150"/>
          <a:ext cx="1076325" cy="2381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ja-JP" sz="1000">
              <a:latin typeface="+mn-lt"/>
              <a:ea typeface="+mn-ea"/>
              <a:cs typeface="+mn-cs"/>
            </a:rPr>
            <a:t>別記４</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（一級）</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10</xdr:col>
      <xdr:colOff>990600</xdr:colOff>
      <xdr:row>15</xdr:row>
      <xdr:rowOff>57150</xdr:rowOff>
    </xdr:from>
    <xdr:to>
      <xdr:col>11</xdr:col>
      <xdr:colOff>438150</xdr:colOff>
      <xdr:row>17</xdr:row>
      <xdr:rowOff>85725</xdr:rowOff>
    </xdr:to>
    <xdr:sp macro="" textlink="">
      <xdr:nvSpPr>
        <xdr:cNvPr id="17929" name="Oval 11">
          <a:extLst>
            <a:ext uri="{FF2B5EF4-FFF2-40B4-BE49-F238E27FC236}">
              <a16:creationId xmlns:a16="http://schemas.microsoft.com/office/drawing/2014/main" id="{0E3F84F0-7213-EA71-C92E-83CE08CE5A1F}"/>
            </a:ext>
          </a:extLst>
        </xdr:cNvPr>
        <xdr:cNvSpPr>
          <a:spLocks noChangeArrowheads="1"/>
        </xdr:cNvSpPr>
      </xdr:nvSpPr>
      <xdr:spPr bwMode="auto">
        <a:xfrm>
          <a:off x="6734175" y="3810000"/>
          <a:ext cx="485775" cy="3714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952500</xdr:colOff>
      <xdr:row>41</xdr:row>
      <xdr:rowOff>57150</xdr:rowOff>
    </xdr:from>
    <xdr:to>
      <xdr:col>11</xdr:col>
      <xdr:colOff>409575</xdr:colOff>
      <xdr:row>43</xdr:row>
      <xdr:rowOff>85725</xdr:rowOff>
    </xdr:to>
    <xdr:sp macro="" textlink="">
      <xdr:nvSpPr>
        <xdr:cNvPr id="17930" name="Oval 12">
          <a:extLst>
            <a:ext uri="{FF2B5EF4-FFF2-40B4-BE49-F238E27FC236}">
              <a16:creationId xmlns:a16="http://schemas.microsoft.com/office/drawing/2014/main" id="{C5BB5611-7712-CE4D-B2E7-C63DD17E45DB}"/>
            </a:ext>
          </a:extLst>
        </xdr:cNvPr>
        <xdr:cNvSpPr>
          <a:spLocks noChangeArrowheads="1"/>
        </xdr:cNvSpPr>
      </xdr:nvSpPr>
      <xdr:spPr bwMode="auto">
        <a:xfrm>
          <a:off x="6696075" y="8267700"/>
          <a:ext cx="495300" cy="3714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13</xdr:row>
      <xdr:rowOff>104775</xdr:rowOff>
    </xdr:from>
    <xdr:to>
      <xdr:col>4</xdr:col>
      <xdr:colOff>981075</xdr:colOff>
      <xdr:row>67</xdr:row>
      <xdr:rowOff>85725</xdr:rowOff>
    </xdr:to>
    <xdr:sp macro="" textlink="">
      <xdr:nvSpPr>
        <xdr:cNvPr id="17931" name="AutoShape 13">
          <a:extLst>
            <a:ext uri="{FF2B5EF4-FFF2-40B4-BE49-F238E27FC236}">
              <a16:creationId xmlns:a16="http://schemas.microsoft.com/office/drawing/2014/main" id="{FDB43DC4-3333-9F71-41E8-58B6AB5C7CAA}"/>
            </a:ext>
          </a:extLst>
        </xdr:cNvPr>
        <xdr:cNvSpPr>
          <a:spLocks noChangeArrowheads="1"/>
        </xdr:cNvSpPr>
      </xdr:nvSpPr>
      <xdr:spPr bwMode="auto">
        <a:xfrm>
          <a:off x="257175" y="3476625"/>
          <a:ext cx="2143125" cy="9277350"/>
        </a:xfrm>
        <a:prstGeom prst="roundRect">
          <a:avLst>
            <a:gd name="adj" fmla="val 16667"/>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981075</xdr:colOff>
      <xdr:row>30</xdr:row>
      <xdr:rowOff>38100</xdr:rowOff>
    </xdr:from>
    <xdr:to>
      <xdr:col>8</xdr:col>
      <xdr:colOff>9525</xdr:colOff>
      <xdr:row>37</xdr:row>
      <xdr:rowOff>66675</xdr:rowOff>
    </xdr:to>
    <xdr:sp macro="" textlink="">
      <xdr:nvSpPr>
        <xdr:cNvPr id="17932" name="Line 14">
          <a:extLst>
            <a:ext uri="{FF2B5EF4-FFF2-40B4-BE49-F238E27FC236}">
              <a16:creationId xmlns:a16="http://schemas.microsoft.com/office/drawing/2014/main" id="{A3D67DAA-615B-6BD1-961A-72CB362A7876}"/>
            </a:ext>
          </a:extLst>
        </xdr:cNvPr>
        <xdr:cNvSpPr>
          <a:spLocks noChangeShapeType="1"/>
        </xdr:cNvSpPr>
      </xdr:nvSpPr>
      <xdr:spPr bwMode="auto">
        <a:xfrm>
          <a:off x="2400300" y="6362700"/>
          <a:ext cx="1466850" cy="122872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1428750</xdr:colOff>
      <xdr:row>36</xdr:row>
      <xdr:rowOff>76200</xdr:rowOff>
    </xdr:from>
    <xdr:to>
      <xdr:col>10</xdr:col>
      <xdr:colOff>926</xdr:colOff>
      <xdr:row>41</xdr:row>
      <xdr:rowOff>47625</xdr:rowOff>
    </xdr:to>
    <xdr:sp macro="" textlink="">
      <xdr:nvSpPr>
        <xdr:cNvPr id="5135" name="Text Box 15">
          <a:extLst>
            <a:ext uri="{FF2B5EF4-FFF2-40B4-BE49-F238E27FC236}">
              <a16:creationId xmlns:a16="http://schemas.microsoft.com/office/drawing/2014/main" id="{E38615A4-DD68-AC02-35CF-528D8C96E43D}"/>
            </a:ext>
          </a:extLst>
        </xdr:cNvPr>
        <xdr:cNvSpPr txBox="1">
          <a:spLocks noChangeArrowheads="1"/>
        </xdr:cNvSpPr>
      </xdr:nvSpPr>
      <xdr:spPr bwMode="auto">
        <a:xfrm>
          <a:off x="2847975" y="7429500"/>
          <a:ext cx="2886075" cy="828675"/>
        </a:xfrm>
        <a:prstGeom prst="rect">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FF0000"/>
              </a:solidFill>
              <a:latin typeface="ＭＳ Ｐゴシック"/>
              <a:ea typeface="ＭＳ Ｐゴシック"/>
            </a:rPr>
            <a:t>指定科目と認められた科目を過不足なく明示するとともに、並び順については、「指定科目に該当すると認められる開講科目一覧」と同じとしてください。</a:t>
          </a:r>
        </a:p>
      </xdr:txBody>
    </xdr:sp>
    <xdr:clientData/>
  </xdr:twoCellAnchor>
  <xdr:twoCellAnchor>
    <xdr:from>
      <xdr:col>11</xdr:col>
      <xdr:colOff>180975</xdr:colOff>
      <xdr:row>31</xdr:row>
      <xdr:rowOff>47625</xdr:rowOff>
    </xdr:from>
    <xdr:to>
      <xdr:col>11</xdr:col>
      <xdr:colOff>561975</xdr:colOff>
      <xdr:row>41</xdr:row>
      <xdr:rowOff>66675</xdr:rowOff>
    </xdr:to>
    <xdr:sp macro="" textlink="">
      <xdr:nvSpPr>
        <xdr:cNvPr id="17934" name="Line 16">
          <a:extLst>
            <a:ext uri="{FF2B5EF4-FFF2-40B4-BE49-F238E27FC236}">
              <a16:creationId xmlns:a16="http://schemas.microsoft.com/office/drawing/2014/main" id="{EAEBCD46-2F22-9B02-FFA9-2A4E469D8D43}"/>
            </a:ext>
          </a:extLst>
        </xdr:cNvPr>
        <xdr:cNvSpPr>
          <a:spLocks noChangeShapeType="1"/>
        </xdr:cNvSpPr>
      </xdr:nvSpPr>
      <xdr:spPr bwMode="auto">
        <a:xfrm flipH="1">
          <a:off x="6962775" y="6543675"/>
          <a:ext cx="381000" cy="1733550"/>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180975</xdr:colOff>
      <xdr:row>17</xdr:row>
      <xdr:rowOff>95250</xdr:rowOff>
    </xdr:from>
    <xdr:to>
      <xdr:col>11</xdr:col>
      <xdr:colOff>333375</xdr:colOff>
      <xdr:row>24</xdr:row>
      <xdr:rowOff>123825</xdr:rowOff>
    </xdr:to>
    <xdr:sp macro="" textlink="">
      <xdr:nvSpPr>
        <xdr:cNvPr id="17935" name="Line 17">
          <a:extLst>
            <a:ext uri="{FF2B5EF4-FFF2-40B4-BE49-F238E27FC236}">
              <a16:creationId xmlns:a16="http://schemas.microsoft.com/office/drawing/2014/main" id="{1F6C453C-69D6-C10D-38EF-ED514916B52E}"/>
            </a:ext>
          </a:extLst>
        </xdr:cNvPr>
        <xdr:cNvSpPr>
          <a:spLocks noChangeShapeType="1"/>
        </xdr:cNvSpPr>
      </xdr:nvSpPr>
      <xdr:spPr bwMode="auto">
        <a:xfrm>
          <a:off x="6962775" y="4191000"/>
          <a:ext cx="152400" cy="122872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85725</xdr:colOff>
      <xdr:row>23</xdr:row>
      <xdr:rowOff>85725</xdr:rowOff>
    </xdr:from>
    <xdr:to>
      <xdr:col>11</xdr:col>
      <xdr:colOff>1942771</xdr:colOff>
      <xdr:row>31</xdr:row>
      <xdr:rowOff>123825</xdr:rowOff>
    </xdr:to>
    <xdr:sp macro="" textlink="">
      <xdr:nvSpPr>
        <xdr:cNvPr id="5138" name="Text Box 18">
          <a:extLst>
            <a:ext uri="{FF2B5EF4-FFF2-40B4-BE49-F238E27FC236}">
              <a16:creationId xmlns:a16="http://schemas.microsoft.com/office/drawing/2014/main" id="{9F55BF59-72E2-5DCB-6C21-F2FEC1B5D03E}"/>
            </a:ext>
          </a:extLst>
        </xdr:cNvPr>
        <xdr:cNvSpPr txBox="1">
          <a:spLocks noChangeArrowheads="1"/>
        </xdr:cNvSpPr>
      </xdr:nvSpPr>
      <xdr:spPr bwMode="auto">
        <a:xfrm>
          <a:off x="5829300" y="5210175"/>
          <a:ext cx="2886075" cy="1409700"/>
        </a:xfrm>
        <a:prstGeom prst="rect">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FF0000"/>
              </a:solidFill>
              <a:latin typeface="ＭＳ Ｐゴシック"/>
              <a:ea typeface="ＭＳ Ｐゴシック"/>
            </a:rPr>
            <a:t>未修得、留年、転入等の事由により当該入学年度者用の指定科目以外の指定科目を修得し、貴課程が当該入学年度者用の指定科目と同等であると認める場合は、原則として、当該指定科目に置き換えて証明するものとする。</a:t>
          </a:r>
        </a:p>
        <a:p>
          <a:pPr algn="l" rtl="0">
            <a:lnSpc>
              <a:spcPts val="1000"/>
            </a:lnSpc>
            <a:defRPr sz="1000"/>
          </a:pPr>
          <a:r>
            <a:rPr lang="ja-JP" altLang="en-US" sz="900" b="0" i="0" u="none" strike="noStrike" baseline="0">
              <a:solidFill>
                <a:srgbClr val="FF0000"/>
              </a:solidFill>
              <a:latin typeface="ＭＳ Ｐゴシック"/>
              <a:ea typeface="ＭＳ Ｐゴシック"/>
            </a:rPr>
            <a:t>この場合は、証明書の「科目名」の「備考欄」に</a:t>
          </a:r>
          <a:r>
            <a:rPr lang="en-US" altLang="ja-JP" sz="900" b="0" i="0" u="none" strike="noStrike" baseline="0">
              <a:solidFill>
                <a:srgbClr val="FF0000"/>
              </a:solidFill>
              <a:latin typeface="ＭＳ Ｐゴシック"/>
              <a:ea typeface="ＭＳ Ｐゴシック"/>
            </a:rPr>
            <a:t>『</a:t>
          </a:r>
          <a:r>
            <a:rPr lang="ja-JP" altLang="en-US" sz="900" b="0" i="0" u="none" strike="noStrike" baseline="0">
              <a:solidFill>
                <a:srgbClr val="FF0000"/>
              </a:solidFill>
              <a:latin typeface="ＭＳ Ｐゴシック"/>
              <a:ea typeface="ＭＳ Ｐゴシック"/>
            </a:rPr>
            <a:t>置換</a:t>
          </a:r>
          <a:r>
            <a:rPr lang="en-US" altLang="ja-JP" sz="900" b="0" i="0" u="none" strike="noStrike" baseline="0">
              <a:solidFill>
                <a:srgbClr val="FF0000"/>
              </a:solidFill>
              <a:latin typeface="ＭＳ Ｐゴシック"/>
              <a:ea typeface="ＭＳ Ｐゴシック"/>
            </a:rPr>
            <a:t>』</a:t>
          </a:r>
          <a:r>
            <a:rPr lang="ja-JP" altLang="en-US" sz="900" b="0" i="0" u="none" strike="noStrike" baseline="0">
              <a:solidFill>
                <a:srgbClr val="FF0000"/>
              </a:solidFill>
              <a:latin typeface="ＭＳ Ｐゴシック"/>
              <a:ea typeface="ＭＳ Ｐゴシック"/>
            </a:rPr>
            <a:t>と明示し、「置換科目一覧表」（所定の事項を記載したもの）を添付するものとする。</a:t>
          </a:r>
        </a:p>
      </xdr:txBody>
    </xdr:sp>
    <xdr:clientData/>
  </xdr:twoCellAnchor>
  <xdr:twoCellAnchor>
    <xdr:from>
      <xdr:col>9</xdr:col>
      <xdr:colOff>923925</xdr:colOff>
      <xdr:row>15</xdr:row>
      <xdr:rowOff>19050</xdr:rowOff>
    </xdr:from>
    <xdr:to>
      <xdr:col>10</xdr:col>
      <xdr:colOff>628650</xdr:colOff>
      <xdr:row>18</xdr:row>
      <xdr:rowOff>57150</xdr:rowOff>
    </xdr:to>
    <xdr:sp macro="" textlink="">
      <xdr:nvSpPr>
        <xdr:cNvPr id="17937" name="Line 19">
          <a:extLst>
            <a:ext uri="{FF2B5EF4-FFF2-40B4-BE49-F238E27FC236}">
              <a16:creationId xmlns:a16="http://schemas.microsoft.com/office/drawing/2014/main" id="{DB99B62B-7A24-7DEB-104F-6604E7E04185}"/>
            </a:ext>
          </a:extLst>
        </xdr:cNvPr>
        <xdr:cNvSpPr>
          <a:spLocks noChangeShapeType="1"/>
        </xdr:cNvSpPr>
      </xdr:nvSpPr>
      <xdr:spPr bwMode="auto">
        <a:xfrm flipH="1">
          <a:off x="5619750" y="3771900"/>
          <a:ext cx="752475" cy="552450"/>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17</xdr:row>
      <xdr:rowOff>152400</xdr:rowOff>
    </xdr:from>
    <xdr:to>
      <xdr:col>9</xdr:col>
      <xdr:colOff>942975</xdr:colOff>
      <xdr:row>19</xdr:row>
      <xdr:rowOff>9525</xdr:rowOff>
    </xdr:to>
    <xdr:sp macro="" textlink="">
      <xdr:nvSpPr>
        <xdr:cNvPr id="17938" name="Oval 20">
          <a:extLst>
            <a:ext uri="{FF2B5EF4-FFF2-40B4-BE49-F238E27FC236}">
              <a16:creationId xmlns:a16="http://schemas.microsoft.com/office/drawing/2014/main" id="{D2D12B6A-386E-A8BE-3A92-F60CB73702D4}"/>
            </a:ext>
          </a:extLst>
        </xdr:cNvPr>
        <xdr:cNvSpPr>
          <a:spLocks noChangeArrowheads="1"/>
        </xdr:cNvSpPr>
      </xdr:nvSpPr>
      <xdr:spPr bwMode="auto">
        <a:xfrm>
          <a:off x="4772025" y="4248150"/>
          <a:ext cx="866775" cy="2000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11430</xdr:colOff>
      <xdr:row>14</xdr:row>
      <xdr:rowOff>76200</xdr:rowOff>
    </xdr:from>
    <xdr:to>
      <xdr:col>11</xdr:col>
      <xdr:colOff>1992942</xdr:colOff>
      <xdr:row>15</xdr:row>
      <xdr:rowOff>87782</xdr:rowOff>
    </xdr:to>
    <xdr:sp macro="" textlink="">
      <xdr:nvSpPr>
        <xdr:cNvPr id="5141" name="Text Box 21">
          <a:extLst>
            <a:ext uri="{FF2B5EF4-FFF2-40B4-BE49-F238E27FC236}">
              <a16:creationId xmlns:a16="http://schemas.microsoft.com/office/drawing/2014/main" id="{68A4BB82-FE35-968C-4376-ED60A1A8DF1A}"/>
            </a:ext>
          </a:extLst>
        </xdr:cNvPr>
        <xdr:cNvSpPr txBox="1">
          <a:spLocks noChangeArrowheads="1"/>
        </xdr:cNvSpPr>
      </xdr:nvSpPr>
      <xdr:spPr bwMode="auto">
        <a:xfrm>
          <a:off x="5762625" y="3657600"/>
          <a:ext cx="3009900" cy="190500"/>
        </a:xfrm>
        <a:prstGeom prst="rect">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Ｐゴシック"/>
              <a:ea typeface="ＭＳ Ｐゴシック"/>
            </a:rPr>
            <a:t>選択科目で、修得していない場合は空白にしてください。</a:t>
          </a:r>
        </a:p>
      </xdr:txBody>
    </xdr:sp>
    <xdr:clientData/>
  </xdr:twoCellAnchor>
  <xdr:twoCellAnchor>
    <xdr:from>
      <xdr:col>10</xdr:col>
      <xdr:colOff>584835</xdr:colOff>
      <xdr:row>75</xdr:row>
      <xdr:rowOff>87630</xdr:rowOff>
    </xdr:from>
    <xdr:to>
      <xdr:col>11</xdr:col>
      <xdr:colOff>771206</xdr:colOff>
      <xdr:row>80</xdr:row>
      <xdr:rowOff>152432</xdr:rowOff>
    </xdr:to>
    <xdr:sp macro="" textlink="">
      <xdr:nvSpPr>
        <xdr:cNvPr id="5142" name="Rectangle 22">
          <a:extLst>
            <a:ext uri="{FF2B5EF4-FFF2-40B4-BE49-F238E27FC236}">
              <a16:creationId xmlns:a16="http://schemas.microsoft.com/office/drawing/2014/main" id="{EDCA0D6F-2F3E-45DF-A8CD-11C8F7E0B2C2}"/>
            </a:ext>
          </a:extLst>
        </xdr:cNvPr>
        <xdr:cNvSpPr>
          <a:spLocks noChangeArrowheads="1"/>
        </xdr:cNvSpPr>
      </xdr:nvSpPr>
      <xdr:spPr bwMode="auto">
        <a:xfrm>
          <a:off x="6343650" y="14373225"/>
          <a:ext cx="1209675" cy="895350"/>
        </a:xfrm>
        <a:prstGeom prst="rect">
          <a:avLst/>
        </a:prstGeom>
        <a:noFill/>
        <a:ln w="19050">
          <a:solidFill>
            <a:srgbClr val="FF0000"/>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FF0000"/>
              </a:solidFill>
              <a:latin typeface="HGP行書体"/>
              <a:ea typeface="HGP行書体"/>
            </a:rPr>
            <a:t>学校印</a:t>
          </a:r>
        </a:p>
      </xdr:txBody>
    </xdr:sp>
    <xdr:clientData/>
  </xdr:twoCellAnchor>
  <xdr:twoCellAnchor>
    <xdr:from>
      <xdr:col>6</xdr:col>
      <xdr:colOff>590550</xdr:colOff>
      <xdr:row>11</xdr:row>
      <xdr:rowOff>114300</xdr:rowOff>
    </xdr:from>
    <xdr:to>
      <xdr:col>11</xdr:col>
      <xdr:colOff>307023</xdr:colOff>
      <xdr:row>12</xdr:row>
      <xdr:rowOff>133350</xdr:rowOff>
    </xdr:to>
    <xdr:sp macro="" textlink="">
      <xdr:nvSpPr>
        <xdr:cNvPr id="5175" name="Text Box 31">
          <a:extLst>
            <a:ext uri="{FF2B5EF4-FFF2-40B4-BE49-F238E27FC236}">
              <a16:creationId xmlns:a16="http://schemas.microsoft.com/office/drawing/2014/main" id="{B472126F-A40F-F62E-08BD-44095C4E6271}"/>
            </a:ext>
          </a:extLst>
        </xdr:cNvPr>
        <xdr:cNvSpPr txBox="1">
          <a:spLocks noChangeArrowheads="1"/>
        </xdr:cNvSpPr>
      </xdr:nvSpPr>
      <xdr:spPr bwMode="auto">
        <a:xfrm>
          <a:off x="3800475" y="3143250"/>
          <a:ext cx="3295650" cy="190500"/>
        </a:xfrm>
        <a:prstGeom prst="rect">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FF0000"/>
              </a:solidFill>
              <a:latin typeface="ＭＳ Ｐゴシック"/>
              <a:ea typeface="ＭＳ Ｐゴシック"/>
            </a:rPr>
            <a:t>センターからの確認結果（通知）文書の日付としてください。</a:t>
          </a:r>
        </a:p>
        <a:p>
          <a:pPr algn="l" rtl="0">
            <a:defRPr sz="1000"/>
          </a:pPr>
          <a:endParaRPr lang="ja-JP" altLang="en-US" sz="900" b="0" i="0" u="none" strike="noStrike" baseline="0">
            <a:solidFill>
              <a:srgbClr val="FF0000"/>
            </a:solidFill>
            <a:latin typeface="ＭＳ Ｐゴシック"/>
            <a:ea typeface="ＭＳ Ｐゴシック"/>
          </a:endParaRPr>
        </a:p>
      </xdr:txBody>
    </xdr:sp>
    <xdr:clientData/>
  </xdr:twoCellAnchor>
  <xdr:twoCellAnchor>
    <xdr:from>
      <xdr:col>11</xdr:col>
      <xdr:colOff>314325</xdr:colOff>
      <xdr:row>11</xdr:row>
      <xdr:rowOff>19050</xdr:rowOff>
    </xdr:from>
    <xdr:to>
      <xdr:col>11</xdr:col>
      <xdr:colOff>561975</xdr:colOff>
      <xdr:row>12</xdr:row>
      <xdr:rowOff>9525</xdr:rowOff>
    </xdr:to>
    <xdr:sp macro="" textlink="">
      <xdr:nvSpPr>
        <xdr:cNvPr id="17942" name="Line 32">
          <a:extLst>
            <a:ext uri="{FF2B5EF4-FFF2-40B4-BE49-F238E27FC236}">
              <a16:creationId xmlns:a16="http://schemas.microsoft.com/office/drawing/2014/main" id="{EDE7B143-5011-4659-19C5-2B882EE49360}"/>
            </a:ext>
          </a:extLst>
        </xdr:cNvPr>
        <xdr:cNvSpPr>
          <a:spLocks noChangeShapeType="1"/>
        </xdr:cNvSpPr>
      </xdr:nvSpPr>
      <xdr:spPr bwMode="auto">
        <a:xfrm flipH="1">
          <a:off x="7096125" y="3048000"/>
          <a:ext cx="247650" cy="16192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409575</xdr:colOff>
      <xdr:row>9</xdr:row>
      <xdr:rowOff>85725</xdr:rowOff>
    </xdr:from>
    <xdr:to>
      <xdr:col>11</xdr:col>
      <xdr:colOff>1571625</xdr:colOff>
      <xdr:row>11</xdr:row>
      <xdr:rowOff>76200</xdr:rowOff>
    </xdr:to>
    <xdr:sp macro="" textlink="">
      <xdr:nvSpPr>
        <xdr:cNvPr id="17943" name="Oval 33">
          <a:extLst>
            <a:ext uri="{FF2B5EF4-FFF2-40B4-BE49-F238E27FC236}">
              <a16:creationId xmlns:a16="http://schemas.microsoft.com/office/drawing/2014/main" id="{1076D3F3-15EA-6938-CD50-B639881558A3}"/>
            </a:ext>
          </a:extLst>
        </xdr:cNvPr>
        <xdr:cNvSpPr>
          <a:spLocks noChangeArrowheads="1"/>
        </xdr:cNvSpPr>
      </xdr:nvSpPr>
      <xdr:spPr bwMode="auto">
        <a:xfrm>
          <a:off x="7191375" y="2733675"/>
          <a:ext cx="1162050" cy="3714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127635</xdr:colOff>
      <xdr:row>73</xdr:row>
      <xdr:rowOff>0</xdr:rowOff>
    </xdr:from>
    <xdr:to>
      <xdr:col>12</xdr:col>
      <xdr:colOff>1068898</xdr:colOff>
      <xdr:row>73</xdr:row>
      <xdr:rowOff>0</xdr:rowOff>
    </xdr:to>
    <xdr:sp macro="" textlink="">
      <xdr:nvSpPr>
        <xdr:cNvPr id="3083" name="Text Box 11">
          <a:extLst>
            <a:ext uri="{FF2B5EF4-FFF2-40B4-BE49-F238E27FC236}">
              <a16:creationId xmlns:a16="http://schemas.microsoft.com/office/drawing/2014/main" id="{E6A54237-7344-80B7-E3E2-03AEDC2CC011}"/>
            </a:ext>
          </a:extLst>
        </xdr:cNvPr>
        <xdr:cNvSpPr txBox="1">
          <a:spLocks noChangeArrowheads="1"/>
        </xdr:cNvSpPr>
      </xdr:nvSpPr>
      <xdr:spPr bwMode="auto">
        <a:xfrm>
          <a:off x="6924675" y="51635025"/>
          <a:ext cx="933450" cy="0"/>
        </a:xfrm>
        <a:prstGeom prst="rect">
          <a:avLst/>
        </a:prstGeom>
        <a:noFill/>
        <a:ln w="9525">
          <a:noFill/>
          <a:miter lim="800000"/>
          <a:headEnd/>
          <a:tailEnd/>
        </a:ln>
      </xdr:spPr>
      <xdr:txBody>
        <a:bodyPr vertOverflow="clip" wrap="square" lIns="73152" tIns="32004" rIns="73152" bIns="32004" anchor="ctr" upright="1"/>
        <a:lstStyle/>
        <a:p>
          <a:pPr algn="ctr" rtl="0">
            <a:defRPr sz="1000"/>
          </a:pPr>
          <a:r>
            <a:rPr lang="ja-JP" altLang="en-US" sz="2400" b="1" i="1" u="none" strike="noStrike" baseline="0">
              <a:solidFill>
                <a:srgbClr val="FF99CC"/>
              </a:solidFill>
              <a:latin typeface="HG丸ｺﾞｼｯｸM-PRO"/>
              <a:ea typeface="HG丸ｺﾞｼｯｸM-PRO"/>
            </a:rPr>
            <a:t>印</a:t>
          </a:r>
        </a:p>
      </xdr:txBody>
    </xdr:sp>
    <xdr:clientData/>
  </xdr:twoCellAnchor>
  <xdr:twoCellAnchor>
    <xdr:from>
      <xdr:col>12</xdr:col>
      <xdr:colOff>127635</xdr:colOff>
      <xdr:row>73</xdr:row>
      <xdr:rowOff>0</xdr:rowOff>
    </xdr:from>
    <xdr:to>
      <xdr:col>12</xdr:col>
      <xdr:colOff>1068898</xdr:colOff>
      <xdr:row>73</xdr:row>
      <xdr:rowOff>0</xdr:rowOff>
    </xdr:to>
    <xdr:sp macro="" textlink="">
      <xdr:nvSpPr>
        <xdr:cNvPr id="3084" name="Text Box 12">
          <a:extLst>
            <a:ext uri="{FF2B5EF4-FFF2-40B4-BE49-F238E27FC236}">
              <a16:creationId xmlns:a16="http://schemas.microsoft.com/office/drawing/2014/main" id="{708E4B27-8178-E640-8062-B913EE378B1C}"/>
            </a:ext>
          </a:extLst>
        </xdr:cNvPr>
        <xdr:cNvSpPr txBox="1">
          <a:spLocks noChangeArrowheads="1"/>
        </xdr:cNvSpPr>
      </xdr:nvSpPr>
      <xdr:spPr bwMode="auto">
        <a:xfrm>
          <a:off x="6924675" y="51635025"/>
          <a:ext cx="933450" cy="0"/>
        </a:xfrm>
        <a:prstGeom prst="rect">
          <a:avLst/>
        </a:prstGeom>
        <a:noFill/>
        <a:ln w="9525">
          <a:noFill/>
          <a:miter lim="800000"/>
          <a:headEnd/>
          <a:tailEnd/>
        </a:ln>
      </xdr:spPr>
      <xdr:txBody>
        <a:bodyPr vertOverflow="clip" wrap="square" lIns="73152" tIns="32004" rIns="73152" bIns="32004" anchor="ctr" upright="1"/>
        <a:lstStyle/>
        <a:p>
          <a:pPr algn="ctr" rtl="0">
            <a:defRPr sz="1000"/>
          </a:pPr>
          <a:r>
            <a:rPr lang="ja-JP" altLang="en-US" sz="2400" b="1" i="1" u="none" strike="noStrike" baseline="0">
              <a:solidFill>
                <a:srgbClr val="FF99CC"/>
              </a:solidFill>
              <a:latin typeface="HG丸ｺﾞｼｯｸM-PRO"/>
              <a:ea typeface="HG丸ｺﾞｼｯｸM-PRO"/>
            </a:rPr>
            <a:t>印</a:t>
          </a:r>
        </a:p>
      </xdr:txBody>
    </xdr:sp>
    <xdr:clientData/>
  </xdr:twoCellAnchor>
  <xdr:twoCellAnchor>
    <xdr:from>
      <xdr:col>12</xdr:col>
      <xdr:colOff>127635</xdr:colOff>
      <xdr:row>73</xdr:row>
      <xdr:rowOff>0</xdr:rowOff>
    </xdr:from>
    <xdr:to>
      <xdr:col>12</xdr:col>
      <xdr:colOff>1068898</xdr:colOff>
      <xdr:row>73</xdr:row>
      <xdr:rowOff>0</xdr:rowOff>
    </xdr:to>
    <xdr:sp macro="" textlink="">
      <xdr:nvSpPr>
        <xdr:cNvPr id="3085" name="Text Box 13">
          <a:extLst>
            <a:ext uri="{FF2B5EF4-FFF2-40B4-BE49-F238E27FC236}">
              <a16:creationId xmlns:a16="http://schemas.microsoft.com/office/drawing/2014/main" id="{89122940-8F0A-0A10-DF6C-807BF94BD079}"/>
            </a:ext>
          </a:extLst>
        </xdr:cNvPr>
        <xdr:cNvSpPr txBox="1">
          <a:spLocks noChangeArrowheads="1"/>
        </xdr:cNvSpPr>
      </xdr:nvSpPr>
      <xdr:spPr bwMode="auto">
        <a:xfrm>
          <a:off x="6924675" y="51635025"/>
          <a:ext cx="933450" cy="0"/>
        </a:xfrm>
        <a:prstGeom prst="rect">
          <a:avLst/>
        </a:prstGeom>
        <a:noFill/>
        <a:ln w="9525">
          <a:noFill/>
          <a:miter lim="800000"/>
          <a:headEnd/>
          <a:tailEnd/>
        </a:ln>
      </xdr:spPr>
      <xdr:txBody>
        <a:bodyPr vertOverflow="clip" wrap="square" lIns="73152" tIns="32004" rIns="73152" bIns="32004" anchor="ctr" upright="1"/>
        <a:lstStyle/>
        <a:p>
          <a:pPr algn="ctr" rtl="0">
            <a:defRPr sz="1000"/>
          </a:pPr>
          <a:r>
            <a:rPr lang="ja-JP" altLang="en-US" sz="2400" b="1" i="1" u="none" strike="noStrike" baseline="0">
              <a:solidFill>
                <a:srgbClr val="FF99CC"/>
              </a:solidFill>
              <a:latin typeface="HG丸ｺﾞｼｯｸM-PRO"/>
              <a:ea typeface="HG丸ｺﾞｼｯｸM-PRO"/>
            </a:rPr>
            <a:t>印</a:t>
          </a:r>
        </a:p>
      </xdr:txBody>
    </xdr:sp>
    <xdr:clientData/>
  </xdr:twoCellAnchor>
  <xdr:twoCellAnchor>
    <xdr:from>
      <xdr:col>9</xdr:col>
      <xdr:colOff>514350</xdr:colOff>
      <xdr:row>25</xdr:row>
      <xdr:rowOff>38100</xdr:rowOff>
    </xdr:from>
    <xdr:to>
      <xdr:col>9</xdr:col>
      <xdr:colOff>838200</xdr:colOff>
      <xdr:row>26</xdr:row>
      <xdr:rowOff>136405</xdr:rowOff>
    </xdr:to>
    <xdr:sp macro="" textlink="">
      <xdr:nvSpPr>
        <xdr:cNvPr id="5" name="下矢印 4"/>
        <xdr:cNvSpPr/>
      </xdr:nvSpPr>
      <xdr:spPr>
        <a:xfrm>
          <a:off x="5676900" y="5657850"/>
          <a:ext cx="323850" cy="326905"/>
        </a:xfrm>
        <a:prstGeom prst="downArrow">
          <a:avLst/>
        </a:prstGeom>
        <a:solidFill>
          <a:srgbClr val="FF00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83"/>
  <sheetViews>
    <sheetView view="pageBreakPreview" topLeftCell="A7" zoomScaleNormal="100" workbookViewId="0">
      <selection activeCell="M2" sqref="M2"/>
    </sheetView>
  </sheetViews>
  <sheetFormatPr defaultRowHeight="11.25" x14ac:dyDescent="0.15"/>
  <cols>
    <col min="1" max="1" width="2.75" style="1" customWidth="1"/>
    <col min="2" max="2" width="3.625" style="1" hidden="1" customWidth="1"/>
    <col min="3" max="3" width="2.75" style="1" customWidth="1"/>
    <col min="4" max="4" width="13.125" style="5" customWidth="1"/>
    <col min="5" max="5" width="23.5" style="1" customWidth="1"/>
    <col min="6" max="6" width="2.125" style="1" hidden="1" customWidth="1"/>
    <col min="7" max="7" width="8.5" style="1" customWidth="1"/>
    <col min="8" max="8" width="8.5" style="1" hidden="1" customWidth="1"/>
    <col min="9" max="9" width="11" style="1" customWidth="1"/>
    <col min="10" max="10" width="13.75" style="1" customWidth="1"/>
    <col min="11" max="11" width="13.625" style="1" customWidth="1"/>
    <col min="12" max="12" width="26.5" style="1" customWidth="1"/>
    <col min="13" max="13" width="3" style="1" customWidth="1"/>
    <col min="14" max="16384" width="9" style="1"/>
  </cols>
  <sheetData>
    <row r="1" spans="1:12" s="22" customFormat="1" ht="14.25" x14ac:dyDescent="0.15">
      <c r="C1" s="171" t="s">
        <v>112</v>
      </c>
      <c r="D1" s="171"/>
      <c r="E1" s="171"/>
      <c r="F1" s="171"/>
      <c r="G1" s="171"/>
      <c r="H1" s="171"/>
      <c r="I1" s="171"/>
      <c r="J1" s="171"/>
      <c r="K1" s="171"/>
      <c r="L1" s="171"/>
    </row>
    <row r="2" spans="1:12" ht="64.5" customHeight="1" x14ac:dyDescent="0.15"/>
    <row r="3" spans="1:12" customFormat="1" ht="13.5" x14ac:dyDescent="0.15">
      <c r="A3" s="1"/>
      <c r="B3" s="1" t="s">
        <v>38</v>
      </c>
      <c r="C3" s="1"/>
      <c r="D3" s="5"/>
      <c r="E3" s="1"/>
      <c r="F3" s="1"/>
      <c r="G3" s="1"/>
      <c r="H3" s="1"/>
      <c r="I3" s="1"/>
      <c r="J3" s="1"/>
      <c r="K3" s="1"/>
      <c r="L3" s="1"/>
    </row>
    <row r="4" spans="1:12" customFormat="1" ht="13.5" x14ac:dyDescent="0.15">
      <c r="A4" s="1"/>
      <c r="B4" s="1" t="s">
        <v>38</v>
      </c>
      <c r="C4" s="5" t="s">
        <v>49</v>
      </c>
      <c r="D4" s="5"/>
      <c r="E4" s="1"/>
      <c r="F4" s="1"/>
      <c r="G4" s="1"/>
      <c r="H4" s="1"/>
      <c r="I4" s="1"/>
      <c r="J4" s="1"/>
      <c r="K4" s="1"/>
      <c r="L4" s="63" t="s">
        <v>52</v>
      </c>
    </row>
    <row r="5" spans="1:12" customFormat="1" ht="13.5" x14ac:dyDescent="0.15">
      <c r="A5" s="1"/>
      <c r="B5" s="1" t="s">
        <v>38</v>
      </c>
      <c r="C5" s="5"/>
      <c r="D5" s="5"/>
      <c r="E5" s="1"/>
      <c r="F5" s="1"/>
      <c r="G5" s="1"/>
      <c r="H5" s="1"/>
      <c r="I5" s="1"/>
      <c r="J5" s="1"/>
      <c r="K5" s="1"/>
      <c r="L5" s="1"/>
    </row>
    <row r="6" spans="1:12" s="15" customFormat="1" ht="20.100000000000001" customHeight="1" x14ac:dyDescent="0.15">
      <c r="B6" s="1" t="s">
        <v>38</v>
      </c>
      <c r="D6" s="172" t="s">
        <v>30</v>
      </c>
      <c r="E6" s="172"/>
      <c r="F6" s="172"/>
      <c r="G6" s="172"/>
      <c r="H6" s="172"/>
      <c r="I6" s="172"/>
      <c r="J6" s="172"/>
      <c r="K6" s="172"/>
      <c r="L6" s="172"/>
    </row>
    <row r="7" spans="1:12" s="16" customFormat="1" ht="20.100000000000001" customHeight="1" x14ac:dyDescent="0.15">
      <c r="B7" s="1" t="s">
        <v>38</v>
      </c>
      <c r="D7" s="172" t="s">
        <v>31</v>
      </c>
      <c r="E7" s="172"/>
      <c r="F7" s="172"/>
      <c r="G7" s="172"/>
      <c r="H7" s="172"/>
      <c r="I7" s="172"/>
      <c r="J7" s="172"/>
      <c r="K7" s="172"/>
      <c r="L7" s="172"/>
    </row>
    <row r="8" spans="1:12" s="16" customFormat="1" ht="17.100000000000001" customHeight="1" x14ac:dyDescent="0.15">
      <c r="B8" s="1" t="s">
        <v>38</v>
      </c>
      <c r="D8" s="17"/>
      <c r="E8" s="17"/>
      <c r="F8" s="17"/>
      <c r="G8" s="17"/>
      <c r="H8" s="17"/>
      <c r="I8" s="17"/>
      <c r="J8" s="17"/>
      <c r="K8" s="17"/>
      <c r="L8" s="17"/>
    </row>
    <row r="9" spans="1:12" ht="33.950000000000003" customHeight="1" x14ac:dyDescent="0.15">
      <c r="B9" s="1" t="s">
        <v>38</v>
      </c>
      <c r="C9" s="31" t="s">
        <v>2</v>
      </c>
      <c r="D9" s="32"/>
      <c r="E9" s="173" t="s">
        <v>51</v>
      </c>
      <c r="F9" s="174"/>
      <c r="G9" s="174"/>
      <c r="H9" s="174"/>
      <c r="I9" s="174"/>
      <c r="J9" s="175"/>
      <c r="K9" s="2" t="s">
        <v>15</v>
      </c>
      <c r="L9" s="28" t="s">
        <v>53</v>
      </c>
    </row>
    <row r="10" spans="1:12" ht="15" customHeight="1" x14ac:dyDescent="0.15">
      <c r="B10" s="1" t="s">
        <v>38</v>
      </c>
      <c r="C10" s="31" t="s">
        <v>16</v>
      </c>
      <c r="D10" s="32"/>
      <c r="E10" s="176" t="s">
        <v>54</v>
      </c>
      <c r="F10" s="177"/>
      <c r="G10" s="178"/>
      <c r="H10" s="52"/>
      <c r="I10" s="6" t="s">
        <v>3</v>
      </c>
      <c r="J10" s="60" t="s">
        <v>115</v>
      </c>
      <c r="K10" s="2" t="s">
        <v>29</v>
      </c>
      <c r="L10" s="62" t="s">
        <v>113</v>
      </c>
    </row>
    <row r="11" spans="1:12" ht="15" customHeight="1" x14ac:dyDescent="0.15">
      <c r="B11" s="1" t="s">
        <v>38</v>
      </c>
      <c r="C11" s="31" t="s">
        <v>5</v>
      </c>
      <c r="D11" s="32"/>
      <c r="E11" s="179" t="s">
        <v>114</v>
      </c>
      <c r="F11" s="180"/>
      <c r="G11" s="181"/>
      <c r="H11" s="53"/>
      <c r="I11" s="2" t="s">
        <v>4</v>
      </c>
      <c r="J11" s="61" t="s">
        <v>114</v>
      </c>
      <c r="K11" s="2" t="s">
        <v>33</v>
      </c>
      <c r="L11" s="30" t="s">
        <v>109</v>
      </c>
    </row>
    <row r="12" spans="1:12" ht="14.1" customHeight="1" x14ac:dyDescent="0.15">
      <c r="B12" s="1" t="s">
        <v>38</v>
      </c>
      <c r="C12" s="5"/>
      <c r="E12" s="43"/>
      <c r="F12" s="43"/>
      <c r="G12" s="43"/>
      <c r="H12" s="43"/>
      <c r="I12" s="5"/>
      <c r="J12" s="44"/>
      <c r="K12" s="5"/>
      <c r="L12" s="58">
        <v>39813</v>
      </c>
    </row>
    <row r="13" spans="1:12" ht="14.1" customHeight="1" x14ac:dyDescent="0.15">
      <c r="B13" s="1" t="s">
        <v>38</v>
      </c>
      <c r="C13" s="45" t="s">
        <v>35</v>
      </c>
    </row>
    <row r="14" spans="1:12" ht="16.5" customHeight="1" x14ac:dyDescent="0.15">
      <c r="B14" s="1" t="s">
        <v>38</v>
      </c>
      <c r="C14" s="168" t="s">
        <v>19</v>
      </c>
      <c r="D14" s="169"/>
      <c r="E14" s="170"/>
      <c r="F14" s="56"/>
      <c r="G14" s="3" t="s">
        <v>18</v>
      </c>
      <c r="H14" s="3"/>
      <c r="I14" s="3" t="s">
        <v>20</v>
      </c>
      <c r="J14" s="3" t="s">
        <v>1</v>
      </c>
      <c r="K14" s="3" t="s">
        <v>14</v>
      </c>
      <c r="L14" s="4" t="s">
        <v>17</v>
      </c>
    </row>
    <row r="15" spans="1:12" ht="13.5" x14ac:dyDescent="0.15">
      <c r="B15" s="1" t="s">
        <v>38</v>
      </c>
      <c r="C15" s="38" t="s">
        <v>48</v>
      </c>
      <c r="D15" s="64" t="s">
        <v>55</v>
      </c>
      <c r="E15" s="55"/>
      <c r="F15" s="35"/>
      <c r="G15" s="65">
        <v>1</v>
      </c>
      <c r="H15" s="66">
        <v>1</v>
      </c>
      <c r="I15" s="18">
        <f>H15*1</f>
        <v>1</v>
      </c>
      <c r="J15" s="46">
        <v>1</v>
      </c>
      <c r="K15" s="11"/>
      <c r="L15" s="7"/>
    </row>
    <row r="16" spans="1:12" ht="13.5" x14ac:dyDescent="0.15">
      <c r="C16" s="39" t="s">
        <v>61</v>
      </c>
      <c r="D16" s="67" t="s">
        <v>56</v>
      </c>
      <c r="E16" s="68"/>
      <c r="F16" s="36"/>
      <c r="G16" s="69">
        <v>1</v>
      </c>
      <c r="H16" s="70">
        <v>1</v>
      </c>
      <c r="I16" s="19">
        <v>2</v>
      </c>
      <c r="J16" s="47">
        <v>2</v>
      </c>
      <c r="K16" s="12"/>
      <c r="L16" s="8"/>
    </row>
    <row r="17" spans="2:12" ht="13.5" x14ac:dyDescent="0.15">
      <c r="C17" s="39" t="s">
        <v>62</v>
      </c>
      <c r="D17" s="67" t="s">
        <v>57</v>
      </c>
      <c r="E17" s="68"/>
      <c r="F17" s="36"/>
      <c r="G17" s="69">
        <v>2</v>
      </c>
      <c r="H17" s="70">
        <v>2</v>
      </c>
      <c r="I17" s="19">
        <f>H17*1</f>
        <v>2</v>
      </c>
      <c r="J17" s="47">
        <v>2</v>
      </c>
      <c r="K17" s="12"/>
      <c r="L17" s="8" t="s">
        <v>107</v>
      </c>
    </row>
    <row r="18" spans="2:12" ht="13.5" x14ac:dyDescent="0.15">
      <c r="C18" s="39" t="s">
        <v>62</v>
      </c>
      <c r="D18" s="67" t="s">
        <v>58</v>
      </c>
      <c r="E18" s="68"/>
      <c r="F18" s="36"/>
      <c r="G18" s="69">
        <v>2</v>
      </c>
      <c r="H18" s="70">
        <v>2</v>
      </c>
      <c r="I18" s="19">
        <f>H18*1</f>
        <v>2</v>
      </c>
      <c r="J18" s="47">
        <v>2</v>
      </c>
      <c r="K18" s="12"/>
      <c r="L18" s="27"/>
    </row>
    <row r="19" spans="2:12" ht="13.5" x14ac:dyDescent="0.15">
      <c r="C19" s="39" t="s">
        <v>62</v>
      </c>
      <c r="D19" s="67" t="s">
        <v>59</v>
      </c>
      <c r="E19" s="68"/>
      <c r="F19" s="36"/>
      <c r="G19" s="69">
        <v>3</v>
      </c>
      <c r="H19" s="70">
        <v>2</v>
      </c>
      <c r="I19" s="19">
        <f>H19*1</f>
        <v>2</v>
      </c>
      <c r="J19" s="47"/>
      <c r="K19" s="12"/>
      <c r="L19" s="8"/>
    </row>
    <row r="20" spans="2:12" ht="13.5" x14ac:dyDescent="0.15">
      <c r="C20" s="39" t="s">
        <v>62</v>
      </c>
      <c r="D20" s="71" t="s">
        <v>60</v>
      </c>
      <c r="E20" s="72"/>
      <c r="F20" s="37"/>
      <c r="G20" s="73">
        <v>3</v>
      </c>
      <c r="H20" s="74">
        <v>2</v>
      </c>
      <c r="I20" s="19">
        <f>H20*1</f>
        <v>2</v>
      </c>
      <c r="J20" s="47">
        <v>2</v>
      </c>
      <c r="K20" s="12"/>
      <c r="L20" s="8"/>
    </row>
    <row r="21" spans="2:12" ht="13.5" x14ac:dyDescent="0.15">
      <c r="B21" s="1" t="s">
        <v>38</v>
      </c>
      <c r="C21" s="168" t="s">
        <v>0</v>
      </c>
      <c r="D21" s="169"/>
      <c r="E21" s="169"/>
      <c r="F21" s="169"/>
      <c r="G21" s="170"/>
      <c r="H21" s="57"/>
      <c r="I21" s="26">
        <f>SUM(I15:I20)</f>
        <v>11</v>
      </c>
      <c r="J21" s="49">
        <f>SUM(J15:J20)</f>
        <v>9</v>
      </c>
      <c r="K21" s="50" t="str">
        <f>IF(J21&gt;=7,"○","×")</f>
        <v>○</v>
      </c>
      <c r="L21" s="2" t="s">
        <v>6</v>
      </c>
    </row>
    <row r="22" spans="2:12" ht="13.5" x14ac:dyDescent="0.15">
      <c r="B22" s="1" t="s">
        <v>38</v>
      </c>
      <c r="C22" s="38" t="s">
        <v>47</v>
      </c>
      <c r="D22" s="64" t="s">
        <v>63</v>
      </c>
      <c r="E22" s="55"/>
      <c r="F22" s="35"/>
      <c r="G22" s="75">
        <v>1</v>
      </c>
      <c r="H22" s="76">
        <v>1</v>
      </c>
      <c r="I22" s="18">
        <f>H22*1</f>
        <v>1</v>
      </c>
      <c r="J22" s="46">
        <v>1</v>
      </c>
      <c r="K22" s="11"/>
      <c r="L22" s="9"/>
    </row>
    <row r="23" spans="2:12" ht="13.5" x14ac:dyDescent="0.15">
      <c r="C23" s="39" t="s">
        <v>47</v>
      </c>
      <c r="D23" s="67" t="s">
        <v>64</v>
      </c>
      <c r="E23" s="68"/>
      <c r="F23" s="36"/>
      <c r="G23" s="69">
        <v>1</v>
      </c>
      <c r="H23" s="70">
        <v>1</v>
      </c>
      <c r="I23" s="19">
        <f>H23*1</f>
        <v>1</v>
      </c>
      <c r="J23" s="47">
        <v>1</v>
      </c>
      <c r="K23" s="12"/>
      <c r="L23" s="8"/>
    </row>
    <row r="24" spans="2:12" ht="13.5" x14ac:dyDescent="0.15">
      <c r="C24" s="39" t="s">
        <v>47</v>
      </c>
      <c r="D24" s="67" t="s">
        <v>65</v>
      </c>
      <c r="E24" s="68"/>
      <c r="F24" s="36"/>
      <c r="G24" s="69">
        <v>2</v>
      </c>
      <c r="H24" s="70">
        <v>1</v>
      </c>
      <c r="I24" s="19">
        <v>2</v>
      </c>
      <c r="J24" s="47">
        <v>2</v>
      </c>
      <c r="K24" s="12"/>
      <c r="L24" s="8"/>
    </row>
    <row r="25" spans="2:12" ht="13.5" x14ac:dyDescent="0.15">
      <c r="C25" s="39" t="s">
        <v>47</v>
      </c>
      <c r="D25" s="67" t="s">
        <v>66</v>
      </c>
      <c r="E25" s="68"/>
      <c r="F25" s="36"/>
      <c r="G25" s="69">
        <v>2</v>
      </c>
      <c r="H25" s="70">
        <v>2</v>
      </c>
      <c r="I25" s="19">
        <f>H25*1</f>
        <v>2</v>
      </c>
      <c r="J25" s="47">
        <v>2</v>
      </c>
      <c r="K25" s="12"/>
      <c r="L25" s="8"/>
    </row>
    <row r="26" spans="2:12" ht="13.5" x14ac:dyDescent="0.15">
      <c r="C26" s="39" t="s">
        <v>47</v>
      </c>
      <c r="D26" s="71" t="s">
        <v>67</v>
      </c>
      <c r="E26" s="72"/>
      <c r="F26" s="37"/>
      <c r="G26" s="73">
        <v>3</v>
      </c>
      <c r="H26" s="74">
        <v>1</v>
      </c>
      <c r="I26" s="19">
        <f>H26*1</f>
        <v>1</v>
      </c>
      <c r="J26" s="47"/>
      <c r="K26" s="12"/>
      <c r="L26" s="8"/>
    </row>
    <row r="27" spans="2:12" ht="13.5" x14ac:dyDescent="0.15">
      <c r="B27" s="1" t="s">
        <v>38</v>
      </c>
      <c r="C27" s="168" t="s">
        <v>0</v>
      </c>
      <c r="D27" s="169"/>
      <c r="E27" s="169"/>
      <c r="F27" s="169"/>
      <c r="G27" s="170"/>
      <c r="H27" s="57"/>
      <c r="I27" s="26">
        <f>SUM(I22:I26)</f>
        <v>7</v>
      </c>
      <c r="J27" s="49">
        <f>SUM(J22:J26)</f>
        <v>6</v>
      </c>
      <c r="K27" s="50" t="str">
        <f>IF(J27&gt;=7,"○","×")</f>
        <v>×</v>
      </c>
      <c r="L27" s="2" t="s">
        <v>6</v>
      </c>
    </row>
    <row r="28" spans="2:12" ht="13.5" x14ac:dyDescent="0.15">
      <c r="B28" s="1" t="s">
        <v>38</v>
      </c>
      <c r="C28" s="38" t="s">
        <v>46</v>
      </c>
      <c r="D28" s="64" t="s">
        <v>69</v>
      </c>
      <c r="E28" s="55"/>
      <c r="F28" s="35"/>
      <c r="G28" s="75">
        <v>1</v>
      </c>
      <c r="H28" s="76">
        <v>1</v>
      </c>
      <c r="I28" s="18">
        <f>H28*1</f>
        <v>1</v>
      </c>
      <c r="J28" s="46">
        <v>1</v>
      </c>
      <c r="K28" s="11"/>
      <c r="L28" s="9"/>
    </row>
    <row r="29" spans="2:12" ht="13.5" x14ac:dyDescent="0.15">
      <c r="C29" s="39" t="s">
        <v>68</v>
      </c>
      <c r="D29" s="67" t="s">
        <v>70</v>
      </c>
      <c r="E29" s="68"/>
      <c r="F29" s="36"/>
      <c r="G29" s="69">
        <v>1</v>
      </c>
      <c r="H29" s="70">
        <v>2</v>
      </c>
      <c r="I29" s="19">
        <f>H29*1</f>
        <v>2</v>
      </c>
      <c r="J29" s="47">
        <v>2</v>
      </c>
      <c r="K29" s="12"/>
      <c r="L29" s="8"/>
    </row>
    <row r="30" spans="2:12" ht="13.5" x14ac:dyDescent="0.15">
      <c r="C30" s="39" t="s">
        <v>68</v>
      </c>
      <c r="D30" s="67" t="s">
        <v>71</v>
      </c>
      <c r="E30" s="68"/>
      <c r="F30" s="36"/>
      <c r="G30" s="69">
        <v>2</v>
      </c>
      <c r="H30" s="70">
        <v>1</v>
      </c>
      <c r="I30" s="19">
        <f>H30*1</f>
        <v>1</v>
      </c>
      <c r="J30" s="47"/>
      <c r="K30" s="12"/>
      <c r="L30" s="8"/>
    </row>
    <row r="31" spans="2:12" ht="13.5" x14ac:dyDescent="0.15">
      <c r="C31" s="39" t="s">
        <v>68</v>
      </c>
      <c r="D31" s="67" t="s">
        <v>72</v>
      </c>
      <c r="E31" s="68"/>
      <c r="F31" s="36"/>
      <c r="G31" s="69">
        <v>2</v>
      </c>
      <c r="H31" s="70">
        <v>1</v>
      </c>
      <c r="I31" s="19">
        <v>2</v>
      </c>
      <c r="J31" s="47">
        <v>2</v>
      </c>
      <c r="K31" s="12"/>
      <c r="L31" s="8"/>
    </row>
    <row r="32" spans="2:12" ht="13.5" x14ac:dyDescent="0.15">
      <c r="C32" s="39" t="s">
        <v>68</v>
      </c>
      <c r="D32" s="71" t="s">
        <v>73</v>
      </c>
      <c r="E32" s="72"/>
      <c r="F32" s="37"/>
      <c r="G32" s="73">
        <v>3</v>
      </c>
      <c r="H32" s="74">
        <v>1</v>
      </c>
      <c r="I32" s="19">
        <v>2</v>
      </c>
      <c r="J32" s="47">
        <v>2</v>
      </c>
      <c r="K32" s="12"/>
      <c r="L32" s="8"/>
    </row>
    <row r="33" spans="2:12" ht="13.5" x14ac:dyDescent="0.15">
      <c r="B33" s="1" t="s">
        <v>38</v>
      </c>
      <c r="C33" s="168" t="s">
        <v>0</v>
      </c>
      <c r="D33" s="169"/>
      <c r="E33" s="169"/>
      <c r="F33" s="169"/>
      <c r="G33" s="170"/>
      <c r="H33" s="57"/>
      <c r="I33" s="26">
        <f>SUM(I28:I32)</f>
        <v>8</v>
      </c>
      <c r="J33" s="49">
        <f>SUM(J28:J32)</f>
        <v>7</v>
      </c>
      <c r="K33" s="50" t="str">
        <f>IF(J33&gt;=2,"○","×")</f>
        <v>○</v>
      </c>
      <c r="L33" s="2" t="s">
        <v>7</v>
      </c>
    </row>
    <row r="34" spans="2:12" ht="13.5" x14ac:dyDescent="0.15">
      <c r="B34" s="1" t="s">
        <v>38</v>
      </c>
      <c r="C34" s="38" t="s">
        <v>45</v>
      </c>
      <c r="D34" s="64" t="s">
        <v>75</v>
      </c>
      <c r="E34" s="55"/>
      <c r="F34" s="35"/>
      <c r="G34" s="75">
        <v>1</v>
      </c>
      <c r="H34" s="76">
        <v>2</v>
      </c>
      <c r="I34" s="18">
        <f>H34*1</f>
        <v>2</v>
      </c>
      <c r="J34" s="46">
        <v>2</v>
      </c>
      <c r="K34" s="11"/>
      <c r="L34" s="9"/>
    </row>
    <row r="35" spans="2:12" ht="13.5" x14ac:dyDescent="0.15">
      <c r="C35" s="39" t="s">
        <v>74</v>
      </c>
      <c r="D35" s="67" t="s">
        <v>76</v>
      </c>
      <c r="E35" s="68"/>
      <c r="F35" s="36"/>
      <c r="G35" s="69">
        <v>1</v>
      </c>
      <c r="H35" s="70">
        <v>2</v>
      </c>
      <c r="I35" s="19">
        <f>H35*1</f>
        <v>2</v>
      </c>
      <c r="J35" s="47">
        <v>2</v>
      </c>
      <c r="K35" s="12"/>
      <c r="L35" s="8"/>
    </row>
    <row r="36" spans="2:12" ht="13.5" x14ac:dyDescent="0.15">
      <c r="C36" s="39" t="s">
        <v>74</v>
      </c>
      <c r="D36" s="67" t="s">
        <v>77</v>
      </c>
      <c r="E36" s="68"/>
      <c r="F36" s="36"/>
      <c r="G36" s="69">
        <v>2</v>
      </c>
      <c r="H36" s="70">
        <v>1</v>
      </c>
      <c r="I36" s="19">
        <f>H36*1</f>
        <v>1</v>
      </c>
      <c r="J36" s="47">
        <v>1</v>
      </c>
      <c r="K36" s="12"/>
      <c r="L36" s="8"/>
    </row>
    <row r="37" spans="2:12" ht="13.5" x14ac:dyDescent="0.15">
      <c r="C37" s="39" t="s">
        <v>74</v>
      </c>
      <c r="D37" s="67" t="s">
        <v>78</v>
      </c>
      <c r="E37" s="68"/>
      <c r="F37" s="36"/>
      <c r="G37" s="69">
        <v>2</v>
      </c>
      <c r="H37" s="70">
        <v>1</v>
      </c>
      <c r="I37" s="19">
        <f>H37*1</f>
        <v>1</v>
      </c>
      <c r="J37" s="47">
        <v>1</v>
      </c>
      <c r="K37" s="12"/>
      <c r="L37" s="8"/>
    </row>
    <row r="38" spans="2:12" ht="13.5" x14ac:dyDescent="0.15">
      <c r="C38" s="39" t="s">
        <v>74</v>
      </c>
      <c r="D38" s="71" t="s">
        <v>79</v>
      </c>
      <c r="E38" s="72"/>
      <c r="F38" s="37"/>
      <c r="G38" s="73">
        <v>3</v>
      </c>
      <c r="H38" s="74">
        <v>2</v>
      </c>
      <c r="I38" s="19">
        <f>H38*1</f>
        <v>2</v>
      </c>
      <c r="J38" s="47"/>
      <c r="K38" s="12"/>
      <c r="L38" s="8"/>
    </row>
    <row r="39" spans="2:12" ht="13.5" x14ac:dyDescent="0.15">
      <c r="B39" s="1" t="s">
        <v>38</v>
      </c>
      <c r="C39" s="168" t="s">
        <v>0</v>
      </c>
      <c r="D39" s="169"/>
      <c r="E39" s="169"/>
      <c r="F39" s="169"/>
      <c r="G39" s="170"/>
      <c r="H39" s="57"/>
      <c r="I39" s="26">
        <f>SUM(I34:I38)</f>
        <v>8</v>
      </c>
      <c r="J39" s="49">
        <f>SUM(J34:J38)</f>
        <v>6</v>
      </c>
      <c r="K39" s="50" t="str">
        <f>IF(J39&gt;=2,"○","×")</f>
        <v>○</v>
      </c>
      <c r="L39" s="2" t="s">
        <v>7</v>
      </c>
    </row>
    <row r="40" spans="2:12" ht="13.5" x14ac:dyDescent="0.15">
      <c r="B40" s="1" t="s">
        <v>38</v>
      </c>
      <c r="C40" s="40" t="s">
        <v>44</v>
      </c>
      <c r="D40" s="64" t="s">
        <v>80</v>
      </c>
      <c r="E40" s="55"/>
      <c r="F40" s="35"/>
      <c r="G40" s="75">
        <v>1</v>
      </c>
      <c r="H40" s="76">
        <v>1</v>
      </c>
      <c r="I40" s="18">
        <f>H40*1</f>
        <v>1</v>
      </c>
      <c r="J40" s="46">
        <v>1</v>
      </c>
      <c r="K40" s="11"/>
      <c r="L40" s="9"/>
    </row>
    <row r="41" spans="2:12" ht="13.5" x14ac:dyDescent="0.15">
      <c r="C41" s="41" t="s">
        <v>85</v>
      </c>
      <c r="D41" s="67" t="s">
        <v>81</v>
      </c>
      <c r="E41" s="68"/>
      <c r="F41" s="36"/>
      <c r="G41" s="69">
        <v>1</v>
      </c>
      <c r="H41" s="70">
        <v>2</v>
      </c>
      <c r="I41" s="19">
        <f>H41*1</f>
        <v>2</v>
      </c>
      <c r="J41" s="47">
        <v>2</v>
      </c>
      <c r="K41" s="12"/>
      <c r="L41" s="8"/>
    </row>
    <row r="42" spans="2:12" ht="13.5" x14ac:dyDescent="0.15">
      <c r="C42" s="41" t="s">
        <v>85</v>
      </c>
      <c r="D42" s="67" t="s">
        <v>82</v>
      </c>
      <c r="E42" s="68"/>
      <c r="F42" s="36"/>
      <c r="G42" s="69">
        <v>2</v>
      </c>
      <c r="H42" s="70">
        <v>2</v>
      </c>
      <c r="I42" s="19">
        <f>H42*1</f>
        <v>2</v>
      </c>
      <c r="J42" s="47">
        <v>2</v>
      </c>
      <c r="K42" s="12"/>
      <c r="L42" s="8"/>
    </row>
    <row r="43" spans="2:12" ht="13.5" x14ac:dyDescent="0.15">
      <c r="C43" s="41" t="s">
        <v>85</v>
      </c>
      <c r="D43" s="67" t="s">
        <v>83</v>
      </c>
      <c r="E43" s="68"/>
      <c r="F43" s="36"/>
      <c r="G43" s="69">
        <v>2</v>
      </c>
      <c r="H43" s="70">
        <v>1</v>
      </c>
      <c r="I43" s="19">
        <f>H43*1</f>
        <v>1</v>
      </c>
      <c r="J43" s="47">
        <v>1</v>
      </c>
      <c r="K43" s="12"/>
      <c r="L43" s="8" t="s">
        <v>108</v>
      </c>
    </row>
    <row r="44" spans="2:12" ht="13.5" x14ac:dyDescent="0.15">
      <c r="C44" s="41" t="s">
        <v>85</v>
      </c>
      <c r="D44" s="71" t="s">
        <v>84</v>
      </c>
      <c r="E44" s="72"/>
      <c r="F44" s="37"/>
      <c r="G44" s="73">
        <v>3</v>
      </c>
      <c r="H44" s="74">
        <v>2</v>
      </c>
      <c r="I44" s="19">
        <f>H44*1</f>
        <v>2</v>
      </c>
      <c r="J44" s="47">
        <v>2</v>
      </c>
      <c r="K44" s="12"/>
      <c r="L44" s="8"/>
    </row>
    <row r="45" spans="2:12" ht="13.5" x14ac:dyDescent="0.15">
      <c r="B45" s="1" t="s">
        <v>38</v>
      </c>
      <c r="C45" s="168" t="s">
        <v>0</v>
      </c>
      <c r="D45" s="169"/>
      <c r="E45" s="169"/>
      <c r="F45" s="169"/>
      <c r="G45" s="170"/>
      <c r="H45" s="57"/>
      <c r="I45" s="26">
        <f>SUM(I40:I44)</f>
        <v>8</v>
      </c>
      <c r="J45" s="49">
        <f>SUM(J40:J44)</f>
        <v>8</v>
      </c>
      <c r="K45" s="50" t="str">
        <f>IF(J45&gt;=4,"○","*")</f>
        <v>○</v>
      </c>
      <c r="L45" s="2" t="s">
        <v>8</v>
      </c>
    </row>
    <row r="46" spans="2:12" ht="13.5" x14ac:dyDescent="0.15">
      <c r="B46" s="1" t="s">
        <v>38</v>
      </c>
      <c r="C46" s="40" t="s">
        <v>43</v>
      </c>
      <c r="D46" s="64" t="s">
        <v>86</v>
      </c>
      <c r="E46" s="55"/>
      <c r="F46" s="35"/>
      <c r="G46" s="75">
        <v>1</v>
      </c>
      <c r="H46" s="76">
        <v>1</v>
      </c>
      <c r="I46" s="18">
        <f>H46*1</f>
        <v>1</v>
      </c>
      <c r="J46" s="46">
        <v>1</v>
      </c>
      <c r="K46" s="11"/>
      <c r="L46" s="9"/>
    </row>
    <row r="47" spans="2:12" ht="13.5" x14ac:dyDescent="0.15">
      <c r="C47" s="41" t="s">
        <v>91</v>
      </c>
      <c r="D47" s="67" t="s">
        <v>87</v>
      </c>
      <c r="E47" s="68"/>
      <c r="F47" s="36"/>
      <c r="G47" s="69">
        <v>2</v>
      </c>
      <c r="H47" s="70">
        <v>1</v>
      </c>
      <c r="I47" s="19">
        <f>H47*1</f>
        <v>1</v>
      </c>
      <c r="J47" s="47"/>
      <c r="K47" s="12"/>
      <c r="L47" s="27"/>
    </row>
    <row r="48" spans="2:12" ht="13.5" x14ac:dyDescent="0.15">
      <c r="C48" s="41" t="s">
        <v>91</v>
      </c>
      <c r="D48" s="67" t="s">
        <v>88</v>
      </c>
      <c r="E48" s="68"/>
      <c r="F48" s="36"/>
      <c r="G48" s="69">
        <v>2</v>
      </c>
      <c r="H48" s="70">
        <v>2</v>
      </c>
      <c r="I48" s="19">
        <f>H48*1</f>
        <v>2</v>
      </c>
      <c r="J48" s="47">
        <v>2</v>
      </c>
      <c r="K48" s="12"/>
      <c r="L48" s="8"/>
    </row>
    <row r="49" spans="2:12" ht="13.5" x14ac:dyDescent="0.15">
      <c r="C49" s="41" t="s">
        <v>91</v>
      </c>
      <c r="D49" s="67" t="s">
        <v>89</v>
      </c>
      <c r="E49" s="68"/>
      <c r="F49" s="36"/>
      <c r="G49" s="69">
        <v>3</v>
      </c>
      <c r="H49" s="70">
        <v>2</v>
      </c>
      <c r="I49" s="19">
        <f>H49*1</f>
        <v>2</v>
      </c>
      <c r="J49" s="47">
        <v>2</v>
      </c>
      <c r="K49" s="12"/>
      <c r="L49" s="27"/>
    </row>
    <row r="50" spans="2:12" ht="13.5" x14ac:dyDescent="0.15">
      <c r="C50" s="41" t="s">
        <v>91</v>
      </c>
      <c r="D50" s="71" t="s">
        <v>90</v>
      </c>
      <c r="E50" s="72"/>
      <c r="F50" s="37"/>
      <c r="G50" s="73">
        <v>4</v>
      </c>
      <c r="H50" s="74">
        <v>1</v>
      </c>
      <c r="I50" s="19">
        <v>2</v>
      </c>
      <c r="J50" s="47">
        <v>2</v>
      </c>
      <c r="K50" s="12"/>
      <c r="L50" s="8"/>
    </row>
    <row r="51" spans="2:12" ht="13.5" x14ac:dyDescent="0.15">
      <c r="B51" s="1" t="s">
        <v>38</v>
      </c>
      <c r="C51" s="168" t="s">
        <v>0</v>
      </c>
      <c r="D51" s="169"/>
      <c r="E51" s="169"/>
      <c r="F51" s="169"/>
      <c r="G51" s="170"/>
      <c r="H51" s="57"/>
      <c r="I51" s="26">
        <f>SUM(I46:I50)</f>
        <v>8</v>
      </c>
      <c r="J51" s="49">
        <f>SUM(J46:J50)</f>
        <v>7</v>
      </c>
      <c r="K51" s="50" t="str">
        <f>IF(J51&gt;=3,"○","×")</f>
        <v>○</v>
      </c>
      <c r="L51" s="2" t="s">
        <v>9</v>
      </c>
    </row>
    <row r="52" spans="2:12" ht="13.5" x14ac:dyDescent="0.15">
      <c r="B52" s="1" t="s">
        <v>38</v>
      </c>
      <c r="C52" s="40" t="s">
        <v>42</v>
      </c>
      <c r="D52" s="64" t="s">
        <v>92</v>
      </c>
      <c r="E52" s="55"/>
      <c r="F52" s="35"/>
      <c r="G52" s="75">
        <v>1</v>
      </c>
      <c r="H52" s="76">
        <v>1</v>
      </c>
      <c r="I52" s="18">
        <f>H52*1</f>
        <v>1</v>
      </c>
      <c r="J52" s="46"/>
      <c r="K52" s="11"/>
      <c r="L52" s="9"/>
    </row>
    <row r="53" spans="2:12" ht="13.5" x14ac:dyDescent="0.15">
      <c r="C53" s="41" t="s">
        <v>42</v>
      </c>
      <c r="D53" s="67" t="s">
        <v>93</v>
      </c>
      <c r="E53" s="68"/>
      <c r="F53" s="36"/>
      <c r="G53" s="69">
        <v>2</v>
      </c>
      <c r="H53" s="70">
        <v>1</v>
      </c>
      <c r="I53" s="19">
        <v>2</v>
      </c>
      <c r="J53" s="47">
        <v>2</v>
      </c>
      <c r="K53" s="12"/>
      <c r="L53" s="8"/>
    </row>
    <row r="54" spans="2:12" ht="13.5" x14ac:dyDescent="0.15">
      <c r="C54" s="41" t="s">
        <v>42</v>
      </c>
      <c r="D54" s="67" t="s">
        <v>94</v>
      </c>
      <c r="E54" s="68"/>
      <c r="F54" s="36"/>
      <c r="G54" s="69">
        <v>3</v>
      </c>
      <c r="H54" s="70">
        <v>2</v>
      </c>
      <c r="I54" s="19">
        <f>H54*1</f>
        <v>2</v>
      </c>
      <c r="J54" s="47">
        <v>2</v>
      </c>
      <c r="K54" s="12"/>
      <c r="L54" s="8"/>
    </row>
    <row r="55" spans="2:12" ht="13.5" x14ac:dyDescent="0.15">
      <c r="C55" s="41" t="s">
        <v>42</v>
      </c>
      <c r="D55" s="67" t="s">
        <v>95</v>
      </c>
      <c r="E55" s="68"/>
      <c r="F55" s="36"/>
      <c r="G55" s="69">
        <v>3</v>
      </c>
      <c r="H55" s="70">
        <v>2</v>
      </c>
      <c r="I55" s="19">
        <f>H55*1</f>
        <v>2</v>
      </c>
      <c r="J55" s="47">
        <v>2</v>
      </c>
      <c r="K55" s="12"/>
      <c r="L55" s="8"/>
    </row>
    <row r="56" spans="2:12" ht="13.5" x14ac:dyDescent="0.15">
      <c r="C56" s="41" t="s">
        <v>42</v>
      </c>
      <c r="D56" s="71" t="s">
        <v>96</v>
      </c>
      <c r="E56" s="72"/>
      <c r="F56" s="37"/>
      <c r="G56" s="73">
        <v>4</v>
      </c>
      <c r="H56" s="74">
        <v>1</v>
      </c>
      <c r="I56" s="19">
        <v>2</v>
      </c>
      <c r="J56" s="47">
        <v>2</v>
      </c>
      <c r="K56" s="12"/>
      <c r="L56" s="8"/>
    </row>
    <row r="57" spans="2:12" ht="13.5" x14ac:dyDescent="0.15">
      <c r="B57" s="1" t="s">
        <v>38</v>
      </c>
      <c r="C57" s="168" t="s">
        <v>0</v>
      </c>
      <c r="D57" s="169"/>
      <c r="E57" s="169"/>
      <c r="F57" s="169"/>
      <c r="G57" s="170"/>
      <c r="H57" s="57"/>
      <c r="I57" s="26">
        <f>SUM(I52:I56)</f>
        <v>9</v>
      </c>
      <c r="J57" s="49">
        <f>SUM(J52:J56)</f>
        <v>8</v>
      </c>
      <c r="K57" s="50" t="str">
        <f>IF(J57&gt;=2,"○","×")</f>
        <v>○</v>
      </c>
      <c r="L57" s="2" t="s">
        <v>7</v>
      </c>
    </row>
    <row r="58" spans="2:12" ht="13.5" x14ac:dyDescent="0.15">
      <c r="B58" s="1" t="s">
        <v>38</v>
      </c>
      <c r="C58" s="38" t="s">
        <v>41</v>
      </c>
      <c r="D58" s="64" t="s">
        <v>97</v>
      </c>
      <c r="E58" s="55"/>
      <c r="F58" s="35"/>
      <c r="G58" s="75">
        <v>1</v>
      </c>
      <c r="H58" s="76">
        <v>1</v>
      </c>
      <c r="I58" s="18">
        <f>H58*1</f>
        <v>1</v>
      </c>
      <c r="J58" s="46">
        <v>1</v>
      </c>
      <c r="K58" s="11"/>
      <c r="L58" s="9"/>
    </row>
    <row r="59" spans="2:12" ht="13.5" x14ac:dyDescent="0.15">
      <c r="C59" s="39" t="s">
        <v>100</v>
      </c>
      <c r="D59" s="67" t="s">
        <v>98</v>
      </c>
      <c r="E59" s="68"/>
      <c r="F59" s="36"/>
      <c r="G59" s="69">
        <v>2</v>
      </c>
      <c r="H59" s="70">
        <v>1</v>
      </c>
      <c r="I59" s="19">
        <f>H59*1</f>
        <v>1</v>
      </c>
      <c r="J59" s="47"/>
      <c r="K59" s="12"/>
      <c r="L59" s="8"/>
    </row>
    <row r="60" spans="2:12" ht="13.5" x14ac:dyDescent="0.15">
      <c r="C60" s="39" t="s">
        <v>100</v>
      </c>
      <c r="D60" s="71" t="s">
        <v>99</v>
      </c>
      <c r="E60" s="72"/>
      <c r="F60" s="37"/>
      <c r="G60" s="73">
        <v>3</v>
      </c>
      <c r="H60" s="74">
        <v>2</v>
      </c>
      <c r="I60" s="19">
        <f>H60*1</f>
        <v>2</v>
      </c>
      <c r="J60" s="47">
        <v>2</v>
      </c>
      <c r="K60" s="12"/>
      <c r="L60" s="8"/>
    </row>
    <row r="61" spans="2:12" ht="13.5" x14ac:dyDescent="0.15">
      <c r="B61" s="1" t="s">
        <v>38</v>
      </c>
      <c r="C61" s="168" t="s">
        <v>0</v>
      </c>
      <c r="D61" s="169"/>
      <c r="E61" s="169"/>
      <c r="F61" s="169"/>
      <c r="G61" s="170"/>
      <c r="H61" s="57"/>
      <c r="I61" s="26">
        <f>SUM(I58:I60)</f>
        <v>4</v>
      </c>
      <c r="J61" s="49">
        <f>SUM(J58:J60)</f>
        <v>3</v>
      </c>
      <c r="K61" s="50" t="str">
        <f>IF(J61&gt;=2,"○","×")</f>
        <v>○</v>
      </c>
      <c r="L61" s="2" t="s">
        <v>26</v>
      </c>
    </row>
    <row r="62" spans="2:12" ht="13.5" x14ac:dyDescent="0.15">
      <c r="B62" s="1" t="s">
        <v>38</v>
      </c>
      <c r="C62" s="38" t="s">
        <v>40</v>
      </c>
      <c r="D62" s="59" t="s">
        <v>101</v>
      </c>
      <c r="E62" s="77"/>
      <c r="F62" s="77"/>
      <c r="G62" s="65">
        <v>1</v>
      </c>
      <c r="H62" s="66">
        <v>1</v>
      </c>
      <c r="I62" s="18">
        <f>H62*1</f>
        <v>1</v>
      </c>
      <c r="J62" s="46"/>
      <c r="K62" s="11"/>
      <c r="L62" s="9"/>
    </row>
    <row r="63" spans="2:12" ht="13.5" x14ac:dyDescent="0.15">
      <c r="C63" s="78" t="s">
        <v>40</v>
      </c>
      <c r="D63" s="71" t="s">
        <v>102</v>
      </c>
      <c r="E63" s="72"/>
      <c r="F63" s="37"/>
      <c r="G63" s="79">
        <v>3</v>
      </c>
      <c r="H63" s="80">
        <v>1</v>
      </c>
      <c r="I63" s="19">
        <v>2</v>
      </c>
      <c r="J63" s="47">
        <v>2</v>
      </c>
      <c r="K63" s="12"/>
      <c r="L63" s="8"/>
    </row>
    <row r="64" spans="2:12" ht="13.5" x14ac:dyDescent="0.15">
      <c r="B64" s="1" t="s">
        <v>38</v>
      </c>
      <c r="C64" s="168" t="s">
        <v>0</v>
      </c>
      <c r="D64" s="169"/>
      <c r="E64" s="169"/>
      <c r="F64" s="169"/>
      <c r="G64" s="170"/>
      <c r="H64" s="57"/>
      <c r="I64" s="26">
        <f>SUM(I62:I63)</f>
        <v>3</v>
      </c>
      <c r="J64" s="49">
        <f>SUM(J62:J63)</f>
        <v>2</v>
      </c>
      <c r="K64" s="50" t="str">
        <f>IF(J64&gt;=1,"○","×")</f>
        <v>○</v>
      </c>
      <c r="L64" s="2" t="s">
        <v>10</v>
      </c>
    </row>
    <row r="65" spans="2:12" ht="13.5" x14ac:dyDescent="0.15">
      <c r="B65" s="1" t="s">
        <v>38</v>
      </c>
      <c r="C65" s="54" t="s">
        <v>103</v>
      </c>
      <c r="D65" s="64" t="s">
        <v>104</v>
      </c>
      <c r="E65" s="55"/>
      <c r="F65" s="35"/>
      <c r="G65" s="75">
        <v>1</v>
      </c>
      <c r="H65" s="76">
        <v>1</v>
      </c>
      <c r="I65" s="18">
        <v>2</v>
      </c>
      <c r="J65" s="46">
        <v>2</v>
      </c>
      <c r="K65" s="11"/>
      <c r="L65" s="9"/>
    </row>
    <row r="66" spans="2:12" ht="13.5" x14ac:dyDescent="0.15">
      <c r="C66" s="41" t="s">
        <v>103</v>
      </c>
      <c r="D66" s="67" t="s">
        <v>105</v>
      </c>
      <c r="E66" s="68"/>
      <c r="F66" s="36"/>
      <c r="G66" s="69">
        <v>2</v>
      </c>
      <c r="H66" s="70">
        <v>1</v>
      </c>
      <c r="I66" s="19">
        <v>2</v>
      </c>
      <c r="J66" s="47">
        <v>2</v>
      </c>
      <c r="K66" s="12"/>
      <c r="L66" s="8"/>
    </row>
    <row r="67" spans="2:12" ht="13.5" x14ac:dyDescent="0.15">
      <c r="C67" s="42" t="s">
        <v>103</v>
      </c>
      <c r="D67" s="71" t="s">
        <v>106</v>
      </c>
      <c r="E67" s="72"/>
      <c r="F67" s="37"/>
      <c r="G67" s="73">
        <v>3</v>
      </c>
      <c r="H67" s="80">
        <v>2</v>
      </c>
      <c r="I67" s="19">
        <f>H67*1</f>
        <v>2</v>
      </c>
      <c r="J67" s="48">
        <v>2</v>
      </c>
      <c r="K67" s="33"/>
      <c r="L67" s="34"/>
    </row>
    <row r="68" spans="2:12" ht="13.5" x14ac:dyDescent="0.15">
      <c r="B68" s="1" t="s">
        <v>38</v>
      </c>
      <c r="C68" s="168" t="s">
        <v>0</v>
      </c>
      <c r="D68" s="185"/>
      <c r="E68" s="186"/>
      <c r="F68" s="56"/>
      <c r="G68" s="10"/>
      <c r="H68" s="10"/>
      <c r="I68" s="20">
        <f>SUM(I65:I67)</f>
        <v>6</v>
      </c>
      <c r="J68" s="49">
        <f>SUM(J65:J67)</f>
        <v>6</v>
      </c>
      <c r="K68" s="51" t="s">
        <v>50</v>
      </c>
      <c r="L68" s="2" t="s">
        <v>13</v>
      </c>
    </row>
    <row r="69" spans="2:12" ht="13.5" x14ac:dyDescent="0.15">
      <c r="B69" s="1" t="s">
        <v>38</v>
      </c>
      <c r="C69" s="168" t="s">
        <v>27</v>
      </c>
      <c r="D69" s="169"/>
      <c r="E69" s="169"/>
      <c r="F69" s="169"/>
      <c r="G69" s="170"/>
      <c r="H69" s="13"/>
      <c r="I69" s="20">
        <f>SUM(I64,I61,I57,I51,I45,I39,I33,I27,I21)</f>
        <v>66</v>
      </c>
      <c r="J69" s="49">
        <f>SUM(J64,J61,J57,J51,J45,J39,J33,J27,J21)</f>
        <v>56</v>
      </c>
      <c r="K69" s="50" t="str">
        <f>IF(J69&gt;=30,"○","×")</f>
        <v>○</v>
      </c>
      <c r="L69" s="2" t="s">
        <v>25</v>
      </c>
    </row>
    <row r="70" spans="2:12" ht="13.5" x14ac:dyDescent="0.15">
      <c r="B70" s="1" t="s">
        <v>38</v>
      </c>
      <c r="C70" s="168" t="s">
        <v>34</v>
      </c>
      <c r="D70" s="169"/>
      <c r="E70" s="169"/>
      <c r="F70" s="169"/>
      <c r="G70" s="170"/>
      <c r="H70" s="14"/>
      <c r="I70" s="20">
        <f>SUM(I68:I69)</f>
        <v>72</v>
      </c>
      <c r="J70" s="49">
        <f>SUM(J68:J69)</f>
        <v>62</v>
      </c>
      <c r="K70" s="50" t="str">
        <f>IF(J70 &gt;=40,"○","×")</f>
        <v>○</v>
      </c>
      <c r="L70" s="2" t="s">
        <v>36</v>
      </c>
    </row>
    <row r="71" spans="2:12" s="22" customFormat="1" ht="20.100000000000001" customHeight="1" x14ac:dyDescent="0.15">
      <c r="B71" s="22" t="s">
        <v>38</v>
      </c>
      <c r="D71" s="23"/>
      <c r="I71" s="81" t="s">
        <v>21</v>
      </c>
      <c r="J71" s="82"/>
      <c r="K71" s="83" t="str">
        <f>IF(J70&gt;=60,"○",IF(J70&lt;40,"×",""))</f>
        <v>○</v>
      </c>
      <c r="L71" s="84" t="s">
        <v>37</v>
      </c>
    </row>
    <row r="72" spans="2:12" s="22" customFormat="1" ht="20.100000000000001" customHeight="1" x14ac:dyDescent="0.15">
      <c r="B72" s="22" t="s">
        <v>38</v>
      </c>
      <c r="D72" s="23"/>
      <c r="E72" s="85"/>
      <c r="F72" s="85"/>
      <c r="I72" s="86" t="s">
        <v>22</v>
      </c>
      <c r="J72" s="87"/>
      <c r="K72" s="88" t="str">
        <f>IF(J70&gt;=50,IF(J70&lt;40,"○",""),"")</f>
        <v/>
      </c>
      <c r="L72" s="89" t="s">
        <v>28</v>
      </c>
    </row>
    <row r="73" spans="2:12" s="22" customFormat="1" ht="20.100000000000001" customHeight="1" x14ac:dyDescent="0.15">
      <c r="B73" s="22" t="s">
        <v>38</v>
      </c>
      <c r="D73" s="23"/>
      <c r="I73" s="90" t="s">
        <v>23</v>
      </c>
      <c r="J73" s="91"/>
      <c r="K73" s="92" t="str">
        <f>IF(J70&gt;=40,IF(J70&lt;40,"○",""),"")</f>
        <v/>
      </c>
      <c r="L73" s="93" t="s">
        <v>24</v>
      </c>
    </row>
    <row r="74" spans="2:12" x14ac:dyDescent="0.15">
      <c r="B74" s="1" t="s">
        <v>38</v>
      </c>
    </row>
    <row r="75" spans="2:12" s="22" customFormat="1" ht="17.100000000000001" customHeight="1" x14ac:dyDescent="0.15">
      <c r="B75" s="1" t="s">
        <v>38</v>
      </c>
      <c r="D75" s="23" t="s">
        <v>32</v>
      </c>
      <c r="E75" s="24"/>
      <c r="F75" s="24"/>
      <c r="G75" s="23"/>
      <c r="H75" s="23"/>
      <c r="I75" s="23"/>
      <c r="J75" s="23"/>
      <c r="K75" s="25"/>
    </row>
    <row r="76" spans="2:12" x14ac:dyDescent="0.15">
      <c r="B76" s="1" t="s">
        <v>38</v>
      </c>
      <c r="E76" s="5"/>
      <c r="F76" s="5"/>
      <c r="G76" s="5"/>
      <c r="H76" s="5"/>
      <c r="I76" s="5"/>
      <c r="J76" s="5"/>
      <c r="K76" s="5"/>
    </row>
    <row r="77" spans="2:12" ht="14.25" x14ac:dyDescent="0.15">
      <c r="B77" s="1" t="s">
        <v>38</v>
      </c>
      <c r="G77" s="183" t="s">
        <v>11</v>
      </c>
      <c r="H77" s="183"/>
      <c r="I77" s="183"/>
      <c r="J77" s="184" t="s">
        <v>109</v>
      </c>
      <c r="K77" s="184"/>
    </row>
    <row r="78" spans="2:12" ht="14.1" customHeight="1" x14ac:dyDescent="0.15">
      <c r="B78" s="1" t="s">
        <v>38</v>
      </c>
      <c r="G78" s="183" t="s">
        <v>12</v>
      </c>
      <c r="H78" s="183"/>
      <c r="I78" s="183"/>
      <c r="J78" s="182" t="s">
        <v>110</v>
      </c>
      <c r="K78" s="182"/>
      <c r="L78" s="182"/>
    </row>
    <row r="79" spans="2:12" ht="14.1" customHeight="1" x14ac:dyDescent="0.15">
      <c r="B79" s="1" t="s">
        <v>38</v>
      </c>
      <c r="E79" s="5"/>
      <c r="F79" s="5"/>
      <c r="G79" s="21"/>
      <c r="H79" s="21"/>
      <c r="I79" s="29"/>
      <c r="J79" s="182"/>
      <c r="K79" s="182"/>
      <c r="L79" s="182"/>
    </row>
    <row r="80" spans="2:12" ht="14.1" customHeight="1" x14ac:dyDescent="0.15">
      <c r="B80" s="1" t="s">
        <v>38</v>
      </c>
      <c r="G80" s="21"/>
      <c r="H80" s="21"/>
      <c r="J80" s="182" t="s">
        <v>111</v>
      </c>
      <c r="K80" s="182"/>
      <c r="L80" s="182"/>
    </row>
    <row r="81" spans="1:12" ht="14.1" customHeight="1" x14ac:dyDescent="0.15">
      <c r="B81" s="1" t="s">
        <v>38</v>
      </c>
      <c r="G81" s="21"/>
      <c r="H81" s="21"/>
      <c r="I81" s="21"/>
      <c r="J81" s="182"/>
      <c r="K81" s="182"/>
      <c r="L81" s="182"/>
    </row>
    <row r="82" spans="1:12" ht="11.25" customHeight="1" x14ac:dyDescent="0.15">
      <c r="B82" s="1" t="s">
        <v>38</v>
      </c>
    </row>
    <row r="83" spans="1:12" customFormat="1" ht="12.95" customHeight="1" x14ac:dyDescent="0.15">
      <c r="A83" s="1"/>
      <c r="B83" s="1"/>
      <c r="C83" s="1"/>
      <c r="D83" s="5"/>
      <c r="E83" s="5"/>
      <c r="F83" s="5"/>
      <c r="G83" s="1"/>
      <c r="H83" s="1"/>
      <c r="I83" s="1"/>
      <c r="J83" s="1"/>
      <c r="K83" s="1"/>
      <c r="L83" s="1"/>
    </row>
  </sheetData>
  <mergeCells count="24">
    <mergeCell ref="J80:L81"/>
    <mergeCell ref="G77:I77"/>
    <mergeCell ref="J77:K77"/>
    <mergeCell ref="C61:G61"/>
    <mergeCell ref="C64:G64"/>
    <mergeCell ref="G78:I78"/>
    <mergeCell ref="C69:G69"/>
    <mergeCell ref="C70:G70"/>
    <mergeCell ref="J78:L79"/>
    <mergeCell ref="C68:E68"/>
    <mergeCell ref="C1:L1"/>
    <mergeCell ref="D6:L6"/>
    <mergeCell ref="D7:L7"/>
    <mergeCell ref="E9:J9"/>
    <mergeCell ref="C51:G51"/>
    <mergeCell ref="E10:G10"/>
    <mergeCell ref="E11:G11"/>
    <mergeCell ref="C14:E14"/>
    <mergeCell ref="C21:G21"/>
    <mergeCell ref="C57:G57"/>
    <mergeCell ref="C27:G27"/>
    <mergeCell ref="C33:G33"/>
    <mergeCell ref="C39:G39"/>
    <mergeCell ref="C45:G45"/>
  </mergeCells>
  <phoneticPr fontId="1"/>
  <conditionalFormatting sqref="K68:K70">
    <cfRule type="cellIs" dxfId="13" priority="1" stopIfTrue="1" operator="equal">
      <formula>"×"</formula>
    </cfRule>
  </conditionalFormatting>
  <conditionalFormatting sqref="K21 K64 K61 K57 K51 K45 K39 K33 K27 K71:K73">
    <cfRule type="cellIs" dxfId="12" priority="2" stopIfTrue="1" operator="equal">
      <formula>"×"</formula>
    </cfRule>
  </conditionalFormatting>
  <pageMargins left="0.75" right="0.18" top="0.21" bottom="0.17" header="0.23" footer="0.17"/>
  <pageSetup paperSize="9" scale="7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73"/>
  <sheetViews>
    <sheetView tabSelected="1" view="pageBreakPreview" zoomScaleNormal="100" zoomScaleSheetLayoutView="100" zoomScalePageLayoutView="70" workbookViewId="0">
      <selection activeCell="S12" sqref="S12"/>
    </sheetView>
  </sheetViews>
  <sheetFormatPr defaultColWidth="7.125" defaultRowHeight="11.25" x14ac:dyDescent="0.15"/>
  <cols>
    <col min="1" max="1" width="2.75" style="5" customWidth="1"/>
    <col min="2" max="2" width="3.625" style="5" hidden="1" customWidth="1"/>
    <col min="3" max="3" width="2.75" style="5" customWidth="1"/>
    <col min="4" max="4" width="13.125" style="5" customWidth="1"/>
    <col min="5" max="5" width="14.75" style="5" customWidth="1"/>
    <col min="6" max="6" width="13.25" style="5" customWidth="1"/>
    <col min="7" max="7" width="11.375" style="5" customWidth="1"/>
    <col min="8" max="8" width="3.5" style="5" hidden="1" customWidth="1"/>
    <col min="9" max="9" width="9.625" style="5" customWidth="1"/>
    <col min="10" max="10" width="16.75" style="5" bestFit="1" customWidth="1"/>
    <col min="11" max="12" width="10.5" style="5" customWidth="1"/>
    <col min="13" max="13" width="32.875" style="5" customWidth="1"/>
    <col min="14" max="14" width="2.5" style="5" customWidth="1"/>
    <col min="15" max="16384" width="7.125" style="5"/>
  </cols>
  <sheetData>
    <row r="1" spans="1:13" s="104" customFormat="1" ht="13.5" x14ac:dyDescent="0.15">
      <c r="A1" s="5"/>
      <c r="B1" s="5" t="s">
        <v>38</v>
      </c>
      <c r="C1" s="5"/>
      <c r="D1" s="5"/>
      <c r="E1" s="5"/>
      <c r="F1" s="5"/>
      <c r="G1" s="5"/>
      <c r="H1" s="5"/>
      <c r="I1" s="5"/>
      <c r="J1" s="5"/>
      <c r="K1" s="5"/>
      <c r="L1" s="5"/>
      <c r="M1" s="5"/>
    </row>
    <row r="2" spans="1:13" s="104" customFormat="1" ht="13.5" x14ac:dyDescent="0.15">
      <c r="A2" s="5"/>
      <c r="B2" s="5" t="s">
        <v>38</v>
      </c>
      <c r="C2" s="213" t="s">
        <v>175</v>
      </c>
      <c r="D2" s="214"/>
      <c r="E2" s="214"/>
      <c r="F2" s="215"/>
      <c r="G2" s="161"/>
      <c r="H2" s="161"/>
      <c r="I2" s="161"/>
      <c r="J2" s="228"/>
      <c r="K2" s="228"/>
      <c r="L2" s="228"/>
      <c r="M2" s="229"/>
    </row>
    <row r="3" spans="1:13" s="104" customFormat="1" ht="13.5" x14ac:dyDescent="0.15">
      <c r="A3" s="5"/>
      <c r="B3" s="5" t="s">
        <v>38</v>
      </c>
      <c r="C3" s="216"/>
      <c r="D3" s="217"/>
      <c r="E3" s="217"/>
      <c r="F3" s="218"/>
      <c r="G3" s="161"/>
      <c r="H3" s="161"/>
      <c r="I3" s="161"/>
      <c r="J3" s="228"/>
      <c r="K3" s="228"/>
      <c r="L3" s="228"/>
      <c r="M3" s="229"/>
    </row>
    <row r="4" spans="1:13" s="105" customFormat="1" ht="34.15" customHeight="1" x14ac:dyDescent="0.15">
      <c r="B4" s="5" t="s">
        <v>38</v>
      </c>
      <c r="D4" s="226" t="s">
        <v>133</v>
      </c>
      <c r="E4" s="226"/>
      <c r="F4" s="226"/>
      <c r="G4" s="226"/>
      <c r="H4" s="226"/>
      <c r="I4" s="226"/>
      <c r="J4" s="226"/>
      <c r="K4" s="226"/>
      <c r="L4" s="226"/>
      <c r="M4" s="226"/>
    </row>
    <row r="5" spans="1:13" s="106" customFormat="1" ht="20.100000000000001" customHeight="1" x14ac:dyDescent="0.15">
      <c r="B5" s="5" t="s">
        <v>38</v>
      </c>
      <c r="D5" s="227" t="s">
        <v>191</v>
      </c>
      <c r="E5" s="227"/>
      <c r="F5" s="227"/>
      <c r="G5" s="227"/>
      <c r="H5" s="227"/>
      <c r="I5" s="227"/>
      <c r="J5" s="227"/>
      <c r="K5" s="227"/>
      <c r="L5" s="227"/>
      <c r="M5" s="227"/>
    </row>
    <row r="6" spans="1:13" s="106" customFormat="1" ht="25.15" customHeight="1" x14ac:dyDescent="0.15">
      <c r="B6" s="5" t="s">
        <v>38</v>
      </c>
      <c r="D6" s="107"/>
      <c r="E6" s="107"/>
      <c r="F6" s="107"/>
      <c r="G6" s="107"/>
      <c r="H6" s="107"/>
      <c r="I6" s="107"/>
      <c r="J6" s="107"/>
      <c r="K6" s="107"/>
      <c r="L6" s="107"/>
      <c r="M6" s="107"/>
    </row>
    <row r="7" spans="1:13" ht="33.950000000000003" customHeight="1" x14ac:dyDescent="0.15">
      <c r="B7" s="5" t="s">
        <v>38</v>
      </c>
      <c r="C7" s="206" t="s">
        <v>2</v>
      </c>
      <c r="D7" s="207"/>
      <c r="E7" s="234" t="s">
        <v>176</v>
      </c>
      <c r="F7" s="235"/>
      <c r="G7" s="235"/>
      <c r="H7" s="235"/>
      <c r="I7" s="235"/>
      <c r="J7" s="236"/>
      <c r="K7" s="144" t="s">
        <v>15</v>
      </c>
      <c r="L7" s="199" t="s">
        <v>142</v>
      </c>
      <c r="M7" s="200"/>
    </row>
    <row r="8" spans="1:13" ht="15" customHeight="1" x14ac:dyDescent="0.15">
      <c r="B8" s="5" t="s">
        <v>38</v>
      </c>
      <c r="C8" s="206" t="s">
        <v>130</v>
      </c>
      <c r="D8" s="207"/>
      <c r="E8" s="219"/>
      <c r="F8" s="220"/>
      <c r="G8" s="221"/>
      <c r="H8" s="145"/>
      <c r="I8" s="146" t="s">
        <v>3</v>
      </c>
      <c r="J8" s="162"/>
      <c r="K8" s="187" t="s">
        <v>177</v>
      </c>
      <c r="L8" s="189"/>
      <c r="M8" s="190"/>
    </row>
    <row r="9" spans="1:13" ht="15" customHeight="1" x14ac:dyDescent="0.15">
      <c r="B9" s="5" t="s">
        <v>38</v>
      </c>
      <c r="C9" s="206" t="s">
        <v>5</v>
      </c>
      <c r="D9" s="207"/>
      <c r="E9" s="201"/>
      <c r="F9" s="202"/>
      <c r="G9" s="203"/>
      <c r="H9" s="147"/>
      <c r="I9" s="144" t="s">
        <v>4</v>
      </c>
      <c r="J9" s="162"/>
      <c r="K9" s="188"/>
      <c r="L9" s="191"/>
      <c r="M9" s="192"/>
    </row>
    <row r="10" spans="1:13" ht="15" customHeight="1" x14ac:dyDescent="0.15">
      <c r="B10" s="5" t="s">
        <v>38</v>
      </c>
      <c r="C10" s="97"/>
      <c r="D10" s="97"/>
      <c r="E10" s="108"/>
      <c r="F10" s="108"/>
      <c r="G10" s="108"/>
      <c r="H10" s="108"/>
      <c r="I10" s="97"/>
      <c r="J10" s="44"/>
      <c r="K10" s="97"/>
      <c r="L10" s="97"/>
      <c r="M10" s="103" t="s">
        <v>143</v>
      </c>
    </row>
    <row r="11" spans="1:13" s="97" customFormat="1" ht="13.9" customHeight="1" x14ac:dyDescent="0.15">
      <c r="B11" s="5" t="s">
        <v>38</v>
      </c>
      <c r="D11" s="94"/>
      <c r="E11" s="94"/>
      <c r="F11" s="94"/>
      <c r="G11" s="204" t="s">
        <v>131</v>
      </c>
      <c r="H11" s="204"/>
      <c r="I11" s="204"/>
      <c r="J11" s="204"/>
      <c r="K11" s="204"/>
      <c r="L11" s="148"/>
      <c r="M11" s="148"/>
    </row>
    <row r="12" spans="1:13" s="97" customFormat="1" ht="30" customHeight="1" x14ac:dyDescent="0.15">
      <c r="B12" s="5" t="s">
        <v>38</v>
      </c>
      <c r="D12" s="110"/>
      <c r="E12" s="110"/>
      <c r="F12" s="111"/>
      <c r="G12" s="246" t="s">
        <v>116</v>
      </c>
      <c r="H12" s="247"/>
      <c r="I12" s="248"/>
      <c r="J12" s="160" t="s">
        <v>117</v>
      </c>
      <c r="K12" s="211" t="str">
        <f>IF(0&lt;COUNTIF(K29:K71,"×"),"×",IF(J71&gt;=40,"○","×"))</f>
        <v>×</v>
      </c>
      <c r="L12" s="212"/>
      <c r="M12" s="149" t="s">
        <v>125</v>
      </c>
    </row>
    <row r="13" spans="1:13" s="97" customFormat="1" ht="13.5" customHeight="1" x14ac:dyDescent="0.15">
      <c r="B13" s="5" t="s">
        <v>124</v>
      </c>
      <c r="C13" s="112"/>
      <c r="D13" s="112"/>
      <c r="E13" s="112"/>
      <c r="F13" s="112"/>
      <c r="G13" s="237" t="s">
        <v>119</v>
      </c>
      <c r="H13" s="238"/>
      <c r="I13" s="239"/>
      <c r="J13" s="150" t="s">
        <v>121</v>
      </c>
      <c r="K13" s="209" t="str">
        <f>IF(0&lt;COUNTIF(K29:K71,"×"),"×",IF(J71&gt;=60,"○",IF(J71&lt;40,"×","")))</f>
        <v>×</v>
      </c>
      <c r="L13" s="210"/>
      <c r="M13" s="151" t="s">
        <v>37</v>
      </c>
    </row>
    <row r="14" spans="1:13" s="110" customFormat="1" ht="13.5" customHeight="1" x14ac:dyDescent="0.15">
      <c r="B14" s="110" t="s">
        <v>38</v>
      </c>
      <c r="E14" s="97"/>
      <c r="G14" s="240"/>
      <c r="H14" s="241"/>
      <c r="I14" s="242"/>
      <c r="J14" s="152" t="s">
        <v>122</v>
      </c>
      <c r="K14" s="230" t="str">
        <f>IF(0&lt;COUNTIF(K29:K71,"×"),"×",IF(J71&gt;=50,IF(J71&lt;60,"○",""),""))</f>
        <v>×</v>
      </c>
      <c r="L14" s="231"/>
      <c r="M14" s="153" t="s">
        <v>123</v>
      </c>
    </row>
    <row r="15" spans="1:13" s="110" customFormat="1" ht="13.5" customHeight="1" x14ac:dyDescent="0.15">
      <c r="B15" s="110" t="s">
        <v>38</v>
      </c>
      <c r="G15" s="243"/>
      <c r="H15" s="244"/>
      <c r="I15" s="245"/>
      <c r="J15" s="154" t="s">
        <v>120</v>
      </c>
      <c r="K15" s="232" t="str">
        <f>IF(0&lt;COUNTIF(K29:K71,"×"),"×",IF(J71&gt;=40,IF(J71&lt;50,"○",""),""))</f>
        <v>×</v>
      </c>
      <c r="L15" s="233"/>
      <c r="M15" s="155" t="s">
        <v>118</v>
      </c>
    </row>
    <row r="16" spans="1:13" s="110" customFormat="1" ht="15" customHeight="1" x14ac:dyDescent="0.15">
      <c r="B16" s="110" t="s">
        <v>38</v>
      </c>
      <c r="G16" s="156"/>
      <c r="H16" s="156"/>
      <c r="I16" s="156"/>
      <c r="J16" s="156"/>
      <c r="K16" s="156"/>
      <c r="L16" s="156"/>
      <c r="M16" s="156"/>
    </row>
    <row r="17" spans="2:13" ht="13.5" x14ac:dyDescent="0.15">
      <c r="B17" s="5" t="s">
        <v>38</v>
      </c>
      <c r="C17" s="94"/>
      <c r="D17" s="104"/>
      <c r="E17" s="104"/>
      <c r="F17" s="94"/>
      <c r="G17" s="204" t="s">
        <v>132</v>
      </c>
      <c r="H17" s="204"/>
      <c r="I17" s="204"/>
      <c r="J17" s="204"/>
      <c r="K17" s="204"/>
      <c r="L17" s="157"/>
      <c r="M17" s="158"/>
    </row>
    <row r="18" spans="2:13" ht="28.5" customHeight="1" x14ac:dyDescent="0.15">
      <c r="B18" s="5" t="s">
        <v>38</v>
      </c>
      <c r="F18" s="109"/>
      <c r="G18" s="246" t="s">
        <v>116</v>
      </c>
      <c r="H18" s="247"/>
      <c r="I18" s="248"/>
      <c r="J18" s="160" t="s">
        <v>117</v>
      </c>
      <c r="K18" s="211" t="str">
        <f>IF(0&lt;COUNTIF(L29:L71,"×"),"×",IF(J71&gt;=20,"○","×"))</f>
        <v>×</v>
      </c>
      <c r="L18" s="212"/>
      <c r="M18" s="159" t="s">
        <v>134</v>
      </c>
    </row>
    <row r="19" spans="2:13" s="23" customFormat="1" ht="13.5" customHeight="1" x14ac:dyDescent="0.15">
      <c r="B19" s="5" t="s">
        <v>38</v>
      </c>
      <c r="E19" s="114"/>
      <c r="F19" s="114"/>
      <c r="G19" s="237" t="s">
        <v>119</v>
      </c>
      <c r="H19" s="238"/>
      <c r="I19" s="239"/>
      <c r="J19" s="150" t="s">
        <v>117</v>
      </c>
      <c r="K19" s="209" t="str">
        <f>IF(0&lt;COUNTIF(L29:L71,"×"),"×",IF(J71&gt;=40,"○",IF(J71&lt;20,"×","")))</f>
        <v>×</v>
      </c>
      <c r="L19" s="210"/>
      <c r="M19" s="151" t="s">
        <v>135</v>
      </c>
    </row>
    <row r="20" spans="2:13" ht="13.5" customHeight="1" x14ac:dyDescent="0.15">
      <c r="B20" s="5" t="s">
        <v>38</v>
      </c>
      <c r="G20" s="240"/>
      <c r="H20" s="241"/>
      <c r="I20" s="242"/>
      <c r="J20" s="152" t="s">
        <v>138</v>
      </c>
      <c r="K20" s="230" t="str">
        <f>IF(0&lt;COUNTIF(L29:L71,"×"),"×",IF(J71&gt;=30,IF(J71&lt;40,"○",""),""))</f>
        <v>×</v>
      </c>
      <c r="L20" s="231"/>
      <c r="M20" s="153" t="s">
        <v>136</v>
      </c>
    </row>
    <row r="21" spans="2:13" ht="13.5" customHeight="1" x14ac:dyDescent="0.15">
      <c r="B21" s="5" t="s">
        <v>38</v>
      </c>
      <c r="G21" s="243"/>
      <c r="H21" s="244"/>
      <c r="I21" s="245"/>
      <c r="J21" s="154" t="s">
        <v>121</v>
      </c>
      <c r="K21" s="232" t="str">
        <f>IF(0&lt;COUNTIF(L29:L71,"×"),"×",IF(J71&gt;=20,IF(J71&lt;30,"○",""),""))</f>
        <v>×</v>
      </c>
      <c r="L21" s="233"/>
      <c r="M21" s="155" t="s">
        <v>137</v>
      </c>
    </row>
    <row r="22" spans="2:13" ht="14.1" customHeight="1" x14ac:dyDescent="0.15">
      <c r="B22" s="5" t="s">
        <v>38</v>
      </c>
      <c r="D22" s="23"/>
      <c r="J22" s="115"/>
      <c r="K22" s="116"/>
      <c r="L22" s="116"/>
      <c r="M22" s="116"/>
    </row>
    <row r="23" spans="2:13" ht="14.45" customHeight="1" x14ac:dyDescent="0.15">
      <c r="B23" s="5" t="s">
        <v>38</v>
      </c>
      <c r="D23" s="205"/>
      <c r="E23" s="205"/>
      <c r="F23" s="205"/>
      <c r="G23" s="205"/>
      <c r="H23" s="205"/>
      <c r="I23" s="205"/>
      <c r="J23" s="208"/>
      <c r="K23" s="208"/>
      <c r="L23" s="117"/>
      <c r="M23" s="116"/>
    </row>
    <row r="24" spans="2:13" ht="18" customHeight="1" x14ac:dyDescent="0.15">
      <c r="B24" s="5" t="s">
        <v>38</v>
      </c>
      <c r="G24" s="183"/>
      <c r="H24" s="183"/>
      <c r="I24" s="183"/>
      <c r="J24" s="193" t="s">
        <v>178</v>
      </c>
      <c r="K24" s="194"/>
      <c r="L24" s="194"/>
      <c r="M24" s="195"/>
    </row>
    <row r="25" spans="2:13" ht="18" customHeight="1" x14ac:dyDescent="0.15">
      <c r="B25" s="5" t="s">
        <v>38</v>
      </c>
      <c r="G25" s="183"/>
      <c r="H25" s="183"/>
      <c r="I25" s="183"/>
      <c r="J25" s="196"/>
      <c r="K25" s="197"/>
      <c r="L25" s="197"/>
      <c r="M25" s="198"/>
    </row>
    <row r="26" spans="2:13" ht="18.600000000000001" customHeight="1" x14ac:dyDescent="0.15">
      <c r="B26" s="5" t="s">
        <v>38</v>
      </c>
      <c r="E26" s="108"/>
      <c r="F26" s="108"/>
      <c r="J26" s="255"/>
      <c r="K26" s="255"/>
      <c r="L26" s="255"/>
      <c r="M26" s="255"/>
    </row>
    <row r="27" spans="2:13" ht="14.1" customHeight="1" x14ac:dyDescent="0.15">
      <c r="B27" s="5" t="s">
        <v>38</v>
      </c>
      <c r="C27" s="222" t="s">
        <v>35</v>
      </c>
      <c r="D27" s="222"/>
    </row>
    <row r="28" spans="2:13" ht="16.5" customHeight="1" x14ac:dyDescent="0.15">
      <c r="B28" s="5" t="s">
        <v>38</v>
      </c>
      <c r="C28" s="168" t="s">
        <v>19</v>
      </c>
      <c r="D28" s="169"/>
      <c r="E28" s="169"/>
      <c r="F28" s="170"/>
      <c r="G28" s="3" t="s">
        <v>18</v>
      </c>
      <c r="H28" s="3"/>
      <c r="I28" s="3" t="s">
        <v>20</v>
      </c>
      <c r="J28" s="3" t="s">
        <v>1</v>
      </c>
      <c r="K28" s="3" t="s">
        <v>139</v>
      </c>
      <c r="L28" s="3" t="s">
        <v>140</v>
      </c>
      <c r="M28" s="4" t="s">
        <v>17</v>
      </c>
    </row>
    <row r="29" spans="2:13" ht="13.5" x14ac:dyDescent="0.15">
      <c r="B29" s="5" t="s">
        <v>38</v>
      </c>
      <c r="C29" s="118" t="s">
        <v>48</v>
      </c>
      <c r="D29" s="252" t="s">
        <v>144</v>
      </c>
      <c r="E29" s="253"/>
      <c r="F29" s="254"/>
      <c r="G29" s="119" t="s">
        <v>126</v>
      </c>
      <c r="H29" s="119" t="s">
        <v>126</v>
      </c>
      <c r="I29" s="119">
        <f>H29*1</f>
        <v>2</v>
      </c>
      <c r="J29" s="163"/>
      <c r="K29" s="120"/>
      <c r="L29" s="120"/>
      <c r="M29" s="98"/>
    </row>
    <row r="30" spans="2:13" ht="13.5" x14ac:dyDescent="0.15">
      <c r="C30" s="121" t="s">
        <v>48</v>
      </c>
      <c r="D30" s="249" t="s">
        <v>145</v>
      </c>
      <c r="E30" s="250"/>
      <c r="F30" s="251"/>
      <c r="G30" s="122" t="s">
        <v>128</v>
      </c>
      <c r="H30" s="122" t="s">
        <v>126</v>
      </c>
      <c r="I30" s="122">
        <f>H30*1</f>
        <v>2</v>
      </c>
      <c r="J30" s="164"/>
      <c r="K30" s="123"/>
      <c r="L30" s="123"/>
      <c r="M30" s="99"/>
    </row>
    <row r="31" spans="2:13" ht="13.5" x14ac:dyDescent="0.15">
      <c r="C31" s="121" t="s">
        <v>48</v>
      </c>
      <c r="D31" s="249" t="s">
        <v>146</v>
      </c>
      <c r="E31" s="250"/>
      <c r="F31" s="251"/>
      <c r="G31" s="122" t="s">
        <v>129</v>
      </c>
      <c r="H31" s="122" t="s">
        <v>128</v>
      </c>
      <c r="I31" s="122">
        <f t="shared" ref="I31" si="0">H31*1</f>
        <v>3</v>
      </c>
      <c r="J31" s="164"/>
      <c r="K31" s="123"/>
      <c r="L31" s="123"/>
      <c r="M31" s="99"/>
    </row>
    <row r="32" spans="2:13" s="97" customFormat="1" ht="15" customHeight="1" x14ac:dyDescent="0.15">
      <c r="B32" s="97" t="s">
        <v>38</v>
      </c>
      <c r="C32" s="223" t="s">
        <v>0</v>
      </c>
      <c r="D32" s="224"/>
      <c r="E32" s="224"/>
      <c r="F32" s="224"/>
      <c r="G32" s="225"/>
      <c r="H32" s="126"/>
      <c r="I32" s="127">
        <f>SUM(I29:I31)</f>
        <v>7</v>
      </c>
      <c r="J32" s="128">
        <f>SUM(J29:J31)</f>
        <v>0</v>
      </c>
      <c r="K32" s="129" t="str">
        <f>IF(J32&gt;=7,"○","×")</f>
        <v>×</v>
      </c>
      <c r="L32" s="129" t="str">
        <f>IF(J32&gt;=3,"○","×")</f>
        <v>×</v>
      </c>
      <c r="M32" s="167" t="s">
        <v>179</v>
      </c>
    </row>
    <row r="33" spans="2:13" ht="13.5" x14ac:dyDescent="0.15">
      <c r="B33" s="5" t="s">
        <v>38</v>
      </c>
      <c r="C33" s="118" t="s">
        <v>47</v>
      </c>
      <c r="D33" s="252" t="s">
        <v>147</v>
      </c>
      <c r="E33" s="253"/>
      <c r="F33" s="254"/>
      <c r="G33" s="119" t="s">
        <v>128</v>
      </c>
      <c r="H33" s="119" t="s">
        <v>126</v>
      </c>
      <c r="I33" s="119">
        <f t="shared" ref="I33:I36" si="1">H33*1</f>
        <v>2</v>
      </c>
      <c r="J33" s="163"/>
      <c r="K33" s="120"/>
      <c r="L33" s="131"/>
      <c r="M33" s="101"/>
    </row>
    <row r="34" spans="2:13" ht="13.5" x14ac:dyDescent="0.15">
      <c r="C34" s="121" t="s">
        <v>47</v>
      </c>
      <c r="D34" s="249" t="s">
        <v>148</v>
      </c>
      <c r="E34" s="250"/>
      <c r="F34" s="251"/>
      <c r="G34" s="122" t="s">
        <v>129</v>
      </c>
      <c r="H34" s="122" t="s">
        <v>126</v>
      </c>
      <c r="I34" s="122">
        <f t="shared" si="1"/>
        <v>2</v>
      </c>
      <c r="J34" s="164"/>
      <c r="K34" s="123"/>
      <c r="L34" s="123"/>
      <c r="M34" s="99"/>
    </row>
    <row r="35" spans="2:13" ht="13.5" x14ac:dyDescent="0.15">
      <c r="C35" s="121" t="s">
        <v>47</v>
      </c>
      <c r="D35" s="249" t="s">
        <v>149</v>
      </c>
      <c r="E35" s="250"/>
      <c r="F35" s="251"/>
      <c r="G35" s="122" t="s">
        <v>128</v>
      </c>
      <c r="H35" s="122" t="s">
        <v>126</v>
      </c>
      <c r="I35" s="122">
        <f t="shared" si="1"/>
        <v>2</v>
      </c>
      <c r="J35" s="164"/>
      <c r="K35" s="123"/>
      <c r="L35" s="123"/>
      <c r="M35" s="99"/>
    </row>
    <row r="36" spans="2:13" ht="13.5" x14ac:dyDescent="0.15">
      <c r="C36" s="121" t="s">
        <v>47</v>
      </c>
      <c r="D36" s="249" t="s">
        <v>150</v>
      </c>
      <c r="E36" s="250"/>
      <c r="F36" s="251"/>
      <c r="G36" s="122" t="s">
        <v>128</v>
      </c>
      <c r="H36" s="122" t="s">
        <v>126</v>
      </c>
      <c r="I36" s="122">
        <f t="shared" si="1"/>
        <v>2</v>
      </c>
      <c r="J36" s="164"/>
      <c r="K36" s="123"/>
      <c r="L36" s="123"/>
      <c r="M36" s="99"/>
    </row>
    <row r="37" spans="2:13" s="97" customFormat="1" ht="15" customHeight="1" x14ac:dyDescent="0.15">
      <c r="B37" s="97" t="s">
        <v>38</v>
      </c>
      <c r="C37" s="223" t="s">
        <v>0</v>
      </c>
      <c r="D37" s="224"/>
      <c r="E37" s="224"/>
      <c r="F37" s="224"/>
      <c r="G37" s="225"/>
      <c r="H37" s="126"/>
      <c r="I37" s="127">
        <f>SUM(I33:I36)</f>
        <v>8</v>
      </c>
      <c r="J37" s="133">
        <f>SUM(J33:J36)</f>
        <v>0</v>
      </c>
      <c r="K37" s="129" t="str">
        <f>IF(J37&gt;=7,"○","×")</f>
        <v>×</v>
      </c>
      <c r="L37" s="129"/>
      <c r="M37" s="167" t="s">
        <v>180</v>
      </c>
    </row>
    <row r="38" spans="2:13" ht="13.5" x14ac:dyDescent="0.15">
      <c r="B38" s="5" t="s">
        <v>38</v>
      </c>
      <c r="C38" s="118" t="s">
        <v>46</v>
      </c>
      <c r="D38" s="252" t="s">
        <v>151</v>
      </c>
      <c r="E38" s="253"/>
      <c r="F38" s="254"/>
      <c r="G38" s="119" t="s">
        <v>128</v>
      </c>
      <c r="H38" s="119" t="s">
        <v>126</v>
      </c>
      <c r="I38" s="119">
        <f t="shared" ref="I38" si="2">H38*1</f>
        <v>2</v>
      </c>
      <c r="J38" s="163"/>
      <c r="K38" s="120"/>
      <c r="L38" s="131"/>
      <c r="M38" s="101"/>
    </row>
    <row r="39" spans="2:13" s="97" customFormat="1" ht="15" customHeight="1" x14ac:dyDescent="0.15">
      <c r="B39" s="97" t="s">
        <v>38</v>
      </c>
      <c r="C39" s="223" t="s">
        <v>0</v>
      </c>
      <c r="D39" s="224"/>
      <c r="E39" s="224"/>
      <c r="F39" s="224"/>
      <c r="G39" s="225"/>
      <c r="H39" s="126"/>
      <c r="I39" s="127">
        <f>SUM(I38:I38)</f>
        <v>2</v>
      </c>
      <c r="J39" s="133">
        <f>SUM(J38:J38)</f>
        <v>0</v>
      </c>
      <c r="K39" s="129" t="str">
        <f>IF(J39&gt;=2,"○","×")</f>
        <v>×</v>
      </c>
      <c r="L39" s="129"/>
      <c r="M39" s="167" t="s">
        <v>181</v>
      </c>
    </row>
    <row r="40" spans="2:13" ht="13.5" x14ac:dyDescent="0.15">
      <c r="B40" s="5" t="s">
        <v>38</v>
      </c>
      <c r="C40" s="118" t="s">
        <v>45</v>
      </c>
      <c r="D40" s="252" t="s">
        <v>152</v>
      </c>
      <c r="E40" s="253"/>
      <c r="F40" s="254"/>
      <c r="G40" s="119" t="s">
        <v>128</v>
      </c>
      <c r="H40" s="119" t="s">
        <v>126</v>
      </c>
      <c r="I40" s="119">
        <f t="shared" ref="I40" si="3">H40*1</f>
        <v>2</v>
      </c>
      <c r="J40" s="163"/>
      <c r="K40" s="120"/>
      <c r="L40" s="131"/>
      <c r="M40" s="101"/>
    </row>
    <row r="41" spans="2:13" s="97" customFormat="1" ht="15" customHeight="1" x14ac:dyDescent="0.15">
      <c r="B41" s="97" t="s">
        <v>38</v>
      </c>
      <c r="C41" s="223" t="s">
        <v>0</v>
      </c>
      <c r="D41" s="224"/>
      <c r="E41" s="224"/>
      <c r="F41" s="224"/>
      <c r="G41" s="225"/>
      <c r="H41" s="126"/>
      <c r="I41" s="127">
        <f>SUM(I40:I40)</f>
        <v>2</v>
      </c>
      <c r="J41" s="133">
        <f>SUM(J40:J40)</f>
        <v>0</v>
      </c>
      <c r="K41" s="129" t="str">
        <f>IF(J41&gt;=2,"○","×")</f>
        <v>×</v>
      </c>
      <c r="L41" s="129" t="str">
        <f>IF(SUM(J37,J39,J41)&gt;=2,"○","×")</f>
        <v>×</v>
      </c>
      <c r="M41" s="167" t="s">
        <v>182</v>
      </c>
    </row>
    <row r="42" spans="2:13" ht="13.5" x14ac:dyDescent="0.15">
      <c r="B42" s="5" t="s">
        <v>38</v>
      </c>
      <c r="C42" s="134" t="s">
        <v>44</v>
      </c>
      <c r="D42" s="252" t="s">
        <v>153</v>
      </c>
      <c r="E42" s="253"/>
      <c r="F42" s="254"/>
      <c r="G42" s="119" t="s">
        <v>126</v>
      </c>
      <c r="H42" s="119" t="s">
        <v>126</v>
      </c>
      <c r="I42" s="119">
        <f>H42*1</f>
        <v>2</v>
      </c>
      <c r="J42" s="164"/>
      <c r="K42" s="120"/>
      <c r="L42" s="131"/>
      <c r="M42" s="101"/>
    </row>
    <row r="43" spans="2:13" ht="13.5" x14ac:dyDescent="0.15">
      <c r="C43" s="135" t="s">
        <v>44</v>
      </c>
      <c r="D43" s="249" t="s">
        <v>154</v>
      </c>
      <c r="E43" s="250"/>
      <c r="F43" s="251"/>
      <c r="G43" s="122" t="s">
        <v>126</v>
      </c>
      <c r="H43" s="122" t="s">
        <v>126</v>
      </c>
      <c r="I43" s="122">
        <f>H43*1</f>
        <v>2</v>
      </c>
      <c r="J43" s="165"/>
      <c r="K43" s="123"/>
      <c r="L43" s="123"/>
      <c r="M43" s="99"/>
    </row>
    <row r="44" spans="2:13" ht="13.5" x14ac:dyDescent="0.15">
      <c r="C44" s="135" t="s">
        <v>44</v>
      </c>
      <c r="D44" s="249" t="s">
        <v>155</v>
      </c>
      <c r="E44" s="250"/>
      <c r="F44" s="251"/>
      <c r="G44" s="122" t="s">
        <v>128</v>
      </c>
      <c r="H44" s="122" t="s">
        <v>126</v>
      </c>
      <c r="I44" s="122">
        <f t="shared" ref="I44:I49" si="4">H44*1</f>
        <v>2</v>
      </c>
      <c r="J44" s="164"/>
      <c r="K44" s="123"/>
      <c r="L44" s="123"/>
      <c r="M44" s="99"/>
    </row>
    <row r="45" spans="2:13" ht="13.5" x14ac:dyDescent="0.15">
      <c r="C45" s="135" t="s">
        <v>44</v>
      </c>
      <c r="D45" s="249" t="s">
        <v>156</v>
      </c>
      <c r="E45" s="250"/>
      <c r="F45" s="251"/>
      <c r="G45" s="122" t="s">
        <v>126</v>
      </c>
      <c r="H45" s="122" t="s">
        <v>126</v>
      </c>
      <c r="I45" s="122">
        <f t="shared" si="4"/>
        <v>2</v>
      </c>
      <c r="J45" s="164"/>
      <c r="K45" s="123"/>
      <c r="L45" s="123"/>
      <c r="M45" s="99"/>
    </row>
    <row r="46" spans="2:13" ht="13.5" x14ac:dyDescent="0.15">
      <c r="C46" s="135" t="s">
        <v>44</v>
      </c>
      <c r="D46" s="249" t="s">
        <v>157</v>
      </c>
      <c r="E46" s="250"/>
      <c r="F46" s="251"/>
      <c r="G46" s="122" t="s">
        <v>126</v>
      </c>
      <c r="H46" s="122" t="s">
        <v>126</v>
      </c>
      <c r="I46" s="122">
        <f t="shared" si="4"/>
        <v>2</v>
      </c>
      <c r="J46" s="164"/>
      <c r="K46" s="123"/>
      <c r="L46" s="123"/>
      <c r="M46" s="99"/>
    </row>
    <row r="47" spans="2:13" ht="13.5" x14ac:dyDescent="0.15">
      <c r="C47" s="135" t="s">
        <v>44</v>
      </c>
      <c r="D47" s="249" t="s">
        <v>158</v>
      </c>
      <c r="E47" s="250"/>
      <c r="F47" s="251"/>
      <c r="G47" s="122" t="s">
        <v>126</v>
      </c>
      <c r="H47" s="122" t="s">
        <v>126</v>
      </c>
      <c r="I47" s="122">
        <f t="shared" si="4"/>
        <v>2</v>
      </c>
      <c r="J47" s="164"/>
      <c r="K47" s="123"/>
      <c r="L47" s="123"/>
      <c r="M47" s="99"/>
    </row>
    <row r="48" spans="2:13" ht="13.5" x14ac:dyDescent="0.15">
      <c r="C48" s="135" t="s">
        <v>44</v>
      </c>
      <c r="D48" s="249" t="s">
        <v>159</v>
      </c>
      <c r="E48" s="250"/>
      <c r="F48" s="251"/>
      <c r="G48" s="122" t="s">
        <v>128</v>
      </c>
      <c r="H48" s="122" t="s">
        <v>126</v>
      </c>
      <c r="I48" s="122">
        <f t="shared" si="4"/>
        <v>2</v>
      </c>
      <c r="J48" s="164"/>
      <c r="K48" s="123"/>
      <c r="L48" s="123"/>
      <c r="M48" s="99"/>
    </row>
    <row r="49" spans="2:13" ht="13.5" x14ac:dyDescent="0.15">
      <c r="C49" s="135" t="s">
        <v>44</v>
      </c>
      <c r="D49" s="249" t="s">
        <v>160</v>
      </c>
      <c r="E49" s="250"/>
      <c r="F49" s="251"/>
      <c r="G49" s="122" t="s">
        <v>128</v>
      </c>
      <c r="H49" s="122" t="s">
        <v>126</v>
      </c>
      <c r="I49" s="122">
        <f t="shared" si="4"/>
        <v>2</v>
      </c>
      <c r="J49" s="164"/>
      <c r="K49" s="123"/>
      <c r="L49" s="123"/>
      <c r="M49" s="99"/>
    </row>
    <row r="50" spans="2:13" s="97" customFormat="1" ht="15" customHeight="1" x14ac:dyDescent="0.15">
      <c r="B50" s="97" t="s">
        <v>38</v>
      </c>
      <c r="C50" s="223" t="s">
        <v>0</v>
      </c>
      <c r="D50" s="224"/>
      <c r="E50" s="224"/>
      <c r="F50" s="224"/>
      <c r="G50" s="225"/>
      <c r="H50" s="126"/>
      <c r="I50" s="127">
        <f>SUM(I42:I49)</f>
        <v>16</v>
      </c>
      <c r="J50" s="133">
        <f>SUM(J42:J49)</f>
        <v>0</v>
      </c>
      <c r="K50" s="129" t="str">
        <f>IF(J50&gt;=4,"○","×")</f>
        <v>×</v>
      </c>
      <c r="L50" s="129"/>
      <c r="M50" s="167" t="s">
        <v>183</v>
      </c>
    </row>
    <row r="51" spans="2:13" ht="13.5" x14ac:dyDescent="0.15">
      <c r="B51" s="5" t="s">
        <v>38</v>
      </c>
      <c r="C51" s="134" t="s">
        <v>43</v>
      </c>
      <c r="D51" s="252" t="s">
        <v>161</v>
      </c>
      <c r="E51" s="253"/>
      <c r="F51" s="254"/>
      <c r="G51" s="119" t="s">
        <v>128</v>
      </c>
      <c r="H51" s="119" t="s">
        <v>126</v>
      </c>
      <c r="I51" s="119">
        <f t="shared" ref="I51:I52" si="5">H51*1</f>
        <v>2</v>
      </c>
      <c r="J51" s="163"/>
      <c r="K51" s="120"/>
      <c r="L51" s="131"/>
      <c r="M51" s="101"/>
    </row>
    <row r="52" spans="2:13" ht="13.5" x14ac:dyDescent="0.15">
      <c r="C52" s="135" t="s">
        <v>43</v>
      </c>
      <c r="D52" s="249" t="s">
        <v>162</v>
      </c>
      <c r="E52" s="250"/>
      <c r="F52" s="251"/>
      <c r="G52" s="122" t="s">
        <v>128</v>
      </c>
      <c r="H52" s="122" t="s">
        <v>126</v>
      </c>
      <c r="I52" s="122">
        <f t="shared" si="5"/>
        <v>2</v>
      </c>
      <c r="J52" s="164"/>
      <c r="K52" s="123"/>
      <c r="L52" s="123"/>
      <c r="M52" s="99"/>
    </row>
    <row r="53" spans="2:13" s="97" customFormat="1" ht="15" customHeight="1" x14ac:dyDescent="0.15">
      <c r="B53" s="97" t="s">
        <v>38</v>
      </c>
      <c r="C53" s="223" t="s">
        <v>0</v>
      </c>
      <c r="D53" s="224"/>
      <c r="E53" s="224"/>
      <c r="F53" s="224"/>
      <c r="G53" s="225"/>
      <c r="H53" s="126"/>
      <c r="I53" s="127">
        <f>SUM(I51:I52)</f>
        <v>4</v>
      </c>
      <c r="J53" s="133">
        <f>SUM(J51:J52)</f>
        <v>0</v>
      </c>
      <c r="K53" s="129" t="str">
        <f>IF(J53&gt;=3,"○","×")</f>
        <v>×</v>
      </c>
      <c r="L53" s="129"/>
      <c r="M53" s="167" t="s">
        <v>184</v>
      </c>
    </row>
    <row r="54" spans="2:13" ht="13.5" x14ac:dyDescent="0.15">
      <c r="B54" s="5" t="s">
        <v>38</v>
      </c>
      <c r="C54" s="134" t="s">
        <v>42</v>
      </c>
      <c r="D54" s="252" t="s">
        <v>163</v>
      </c>
      <c r="E54" s="253"/>
      <c r="F54" s="254"/>
      <c r="G54" s="119" t="s">
        <v>126</v>
      </c>
      <c r="H54" s="119" t="s">
        <v>126</v>
      </c>
      <c r="I54" s="119">
        <f t="shared" ref="I54:I55" si="6">H54*1</f>
        <v>2</v>
      </c>
      <c r="J54" s="163"/>
      <c r="K54" s="120"/>
      <c r="L54" s="131"/>
      <c r="M54" s="101"/>
    </row>
    <row r="55" spans="2:13" ht="13.5" x14ac:dyDescent="0.15">
      <c r="C55" s="135" t="s">
        <v>42</v>
      </c>
      <c r="D55" s="249" t="s">
        <v>164</v>
      </c>
      <c r="E55" s="250"/>
      <c r="F55" s="251"/>
      <c r="G55" s="122" t="s">
        <v>128</v>
      </c>
      <c r="H55" s="122" t="s">
        <v>126</v>
      </c>
      <c r="I55" s="122">
        <f t="shared" si="6"/>
        <v>2</v>
      </c>
      <c r="J55" s="164"/>
      <c r="K55" s="123"/>
      <c r="L55" s="123"/>
      <c r="M55" s="99"/>
    </row>
    <row r="56" spans="2:13" s="97" customFormat="1" ht="15" customHeight="1" x14ac:dyDescent="0.15">
      <c r="B56" s="97" t="s">
        <v>38</v>
      </c>
      <c r="C56" s="223" t="s">
        <v>0</v>
      </c>
      <c r="D56" s="224"/>
      <c r="E56" s="224"/>
      <c r="F56" s="224"/>
      <c r="G56" s="225"/>
      <c r="H56" s="126"/>
      <c r="I56" s="127">
        <f>SUM(I54:I55)</f>
        <v>4</v>
      </c>
      <c r="J56" s="133">
        <f>SUM(J54:J55)</f>
        <v>0</v>
      </c>
      <c r="K56" s="129" t="str">
        <f>IF(J56&gt;=2,"○","×")</f>
        <v>×</v>
      </c>
      <c r="L56" s="129" t="str">
        <f>IF(SUM(J50,J53,J56)&gt;=3,"○","×")</f>
        <v>×</v>
      </c>
      <c r="M56" s="167" t="s">
        <v>185</v>
      </c>
    </row>
    <row r="57" spans="2:13" ht="13.5" x14ac:dyDescent="0.15">
      <c r="B57" s="5" t="s">
        <v>38</v>
      </c>
      <c r="C57" s="118" t="s">
        <v>41</v>
      </c>
      <c r="D57" s="252" t="s">
        <v>165</v>
      </c>
      <c r="E57" s="253"/>
      <c r="F57" s="254"/>
      <c r="G57" s="119" t="s">
        <v>128</v>
      </c>
      <c r="H57" s="119" t="s">
        <v>126</v>
      </c>
      <c r="I57" s="119">
        <f t="shared" ref="I57:I58" si="7">H57*1</f>
        <v>2</v>
      </c>
      <c r="J57" s="163"/>
      <c r="K57" s="120"/>
      <c r="L57" s="131"/>
      <c r="M57" s="101"/>
    </row>
    <row r="58" spans="2:13" ht="13.5" x14ac:dyDescent="0.15">
      <c r="C58" s="121" t="s">
        <v>41</v>
      </c>
      <c r="D58" s="249" t="s">
        <v>166</v>
      </c>
      <c r="E58" s="250"/>
      <c r="F58" s="251"/>
      <c r="G58" s="122" t="s">
        <v>128</v>
      </c>
      <c r="H58" s="122" t="s">
        <v>126</v>
      </c>
      <c r="I58" s="122">
        <f t="shared" si="7"/>
        <v>2</v>
      </c>
      <c r="J58" s="164"/>
      <c r="K58" s="123"/>
      <c r="L58" s="123"/>
      <c r="M58" s="99"/>
    </row>
    <row r="59" spans="2:13" s="97" customFormat="1" ht="15" customHeight="1" x14ac:dyDescent="0.15">
      <c r="B59" s="97" t="s">
        <v>38</v>
      </c>
      <c r="C59" s="223" t="s">
        <v>0</v>
      </c>
      <c r="D59" s="224"/>
      <c r="E59" s="224"/>
      <c r="F59" s="224"/>
      <c r="G59" s="225"/>
      <c r="H59" s="126"/>
      <c r="I59" s="127">
        <f>SUM(I57:I58)</f>
        <v>4</v>
      </c>
      <c r="J59" s="133">
        <f>SUM(J57:J58)</f>
        <v>0</v>
      </c>
      <c r="K59" s="129" t="str">
        <f>IF(J59&gt;=2,"○","×")</f>
        <v>×</v>
      </c>
      <c r="L59" s="129" t="str">
        <f>IF(J59&gt;=1,"○","×")</f>
        <v>×</v>
      </c>
      <c r="M59" s="130" t="s">
        <v>186</v>
      </c>
    </row>
    <row r="60" spans="2:13" ht="13.5" x14ac:dyDescent="0.15">
      <c r="B60" s="5" t="s">
        <v>38</v>
      </c>
      <c r="C60" s="118" t="s">
        <v>40</v>
      </c>
      <c r="D60" s="252" t="s">
        <v>167</v>
      </c>
      <c r="E60" s="253"/>
      <c r="F60" s="254"/>
      <c r="G60" s="119" t="s">
        <v>128</v>
      </c>
      <c r="H60" s="119" t="s">
        <v>126</v>
      </c>
      <c r="I60" s="119">
        <f t="shared" ref="I60" si="8">H60*1</f>
        <v>2</v>
      </c>
      <c r="J60" s="163"/>
      <c r="K60" s="120"/>
      <c r="L60" s="131"/>
      <c r="M60" s="101"/>
    </row>
    <row r="61" spans="2:13" ht="13.5" x14ac:dyDescent="0.15">
      <c r="B61" s="5" t="s">
        <v>38</v>
      </c>
      <c r="C61" s="168" t="s">
        <v>0</v>
      </c>
      <c r="D61" s="169"/>
      <c r="E61" s="169"/>
      <c r="F61" s="169"/>
      <c r="G61" s="170"/>
      <c r="H61" s="57"/>
      <c r="I61" s="136">
        <f>SUM(I60:I60)</f>
        <v>2</v>
      </c>
      <c r="J61" s="133">
        <f>SUM(J60:J60)</f>
        <v>0</v>
      </c>
      <c r="K61" s="137" t="str">
        <f>IF(J61&gt;=1,"○","×")</f>
        <v>×</v>
      </c>
      <c r="L61" s="137" t="str">
        <f>IF(J61&gt;=1,"○","×")</f>
        <v>×</v>
      </c>
      <c r="M61" s="102" t="s">
        <v>187</v>
      </c>
    </row>
    <row r="62" spans="2:13" ht="13.5" x14ac:dyDescent="0.15">
      <c r="B62" s="5" t="s">
        <v>38</v>
      </c>
      <c r="C62" s="138" t="s">
        <v>39</v>
      </c>
      <c r="D62" s="252" t="s">
        <v>168</v>
      </c>
      <c r="E62" s="253"/>
      <c r="F62" s="254"/>
      <c r="G62" s="119" t="s">
        <v>127</v>
      </c>
      <c r="H62" s="119" t="s">
        <v>126</v>
      </c>
      <c r="I62" s="119">
        <f t="shared" ref="I62:I63" si="9">H62*1</f>
        <v>2</v>
      </c>
      <c r="J62" s="163"/>
      <c r="K62" s="120"/>
      <c r="L62" s="131"/>
      <c r="M62" s="101"/>
    </row>
    <row r="63" spans="2:13" ht="13.5" x14ac:dyDescent="0.15">
      <c r="C63" s="121" t="s">
        <v>39</v>
      </c>
      <c r="D63" s="249" t="s">
        <v>169</v>
      </c>
      <c r="E63" s="250"/>
      <c r="F63" s="251"/>
      <c r="G63" s="122" t="s">
        <v>126</v>
      </c>
      <c r="H63" s="122" t="s">
        <v>127</v>
      </c>
      <c r="I63" s="122">
        <f t="shared" si="9"/>
        <v>1</v>
      </c>
      <c r="J63" s="164"/>
      <c r="K63" s="123"/>
      <c r="L63" s="123"/>
      <c r="M63" s="99"/>
    </row>
    <row r="64" spans="2:13" ht="13.5" x14ac:dyDescent="0.15">
      <c r="C64" s="121" t="s">
        <v>39</v>
      </c>
      <c r="D64" s="249" t="s">
        <v>170</v>
      </c>
      <c r="E64" s="250"/>
      <c r="F64" s="251"/>
      <c r="G64" s="122" t="s">
        <v>127</v>
      </c>
      <c r="H64" s="122" t="s">
        <v>126</v>
      </c>
      <c r="I64" s="122">
        <f t="shared" ref="I64:I68" si="10">H64*1</f>
        <v>2</v>
      </c>
      <c r="J64" s="164"/>
      <c r="K64" s="123"/>
      <c r="L64" s="123"/>
      <c r="M64" s="99"/>
    </row>
    <row r="65" spans="2:13" ht="13.5" x14ac:dyDescent="0.15">
      <c r="C65" s="132" t="s">
        <v>39</v>
      </c>
      <c r="D65" s="249" t="s">
        <v>171</v>
      </c>
      <c r="E65" s="250"/>
      <c r="F65" s="251"/>
      <c r="G65" s="124" t="s">
        <v>126</v>
      </c>
      <c r="H65" s="124" t="s">
        <v>126</v>
      </c>
      <c r="I65" s="122">
        <f t="shared" si="10"/>
        <v>2</v>
      </c>
      <c r="J65" s="166"/>
      <c r="K65" s="125"/>
      <c r="L65" s="125"/>
      <c r="M65" s="100"/>
    </row>
    <row r="66" spans="2:13" ht="13.5" x14ac:dyDescent="0.15">
      <c r="C66" s="121" t="s">
        <v>39</v>
      </c>
      <c r="D66" s="249" t="s">
        <v>172</v>
      </c>
      <c r="E66" s="250"/>
      <c r="F66" s="251"/>
      <c r="G66" s="122" t="s">
        <v>126</v>
      </c>
      <c r="H66" s="122" t="s">
        <v>126</v>
      </c>
      <c r="I66" s="122">
        <f t="shared" si="10"/>
        <v>2</v>
      </c>
      <c r="J66" s="164"/>
      <c r="K66" s="123"/>
      <c r="L66" s="123"/>
      <c r="M66" s="99"/>
    </row>
    <row r="67" spans="2:13" ht="13.5" x14ac:dyDescent="0.15">
      <c r="C67" s="132" t="s">
        <v>39</v>
      </c>
      <c r="D67" s="249" t="s">
        <v>173</v>
      </c>
      <c r="E67" s="250"/>
      <c r="F67" s="251"/>
      <c r="G67" s="124" t="s">
        <v>128</v>
      </c>
      <c r="H67" s="124" t="s">
        <v>126</v>
      </c>
      <c r="I67" s="122">
        <f t="shared" si="10"/>
        <v>2</v>
      </c>
      <c r="J67" s="166"/>
      <c r="K67" s="125"/>
      <c r="L67" s="125"/>
      <c r="M67" s="100"/>
    </row>
    <row r="68" spans="2:13" ht="13.5" x14ac:dyDescent="0.15">
      <c r="C68" s="121" t="s">
        <v>39</v>
      </c>
      <c r="D68" s="249" t="s">
        <v>174</v>
      </c>
      <c r="E68" s="250"/>
      <c r="F68" s="251"/>
      <c r="G68" s="122" t="s">
        <v>129</v>
      </c>
      <c r="H68" s="122" t="s">
        <v>126</v>
      </c>
      <c r="I68" s="122">
        <f t="shared" si="10"/>
        <v>2</v>
      </c>
      <c r="J68" s="164"/>
      <c r="K68" s="123"/>
      <c r="L68" s="123"/>
      <c r="M68" s="99"/>
    </row>
    <row r="69" spans="2:13" s="97" customFormat="1" ht="15" customHeight="1" x14ac:dyDescent="0.15">
      <c r="B69" s="97" t="s">
        <v>38</v>
      </c>
      <c r="C69" s="223" t="s">
        <v>0</v>
      </c>
      <c r="D69" s="224"/>
      <c r="E69" s="224"/>
      <c r="F69" s="224"/>
      <c r="G69" s="225"/>
      <c r="H69" s="139"/>
      <c r="I69" s="139">
        <f>SUM(I62:I68)</f>
        <v>13</v>
      </c>
      <c r="J69" s="133">
        <f>SUM(J62:J68)</f>
        <v>0</v>
      </c>
      <c r="K69" s="139" t="s">
        <v>50</v>
      </c>
      <c r="L69" s="139" t="s">
        <v>141</v>
      </c>
      <c r="M69" s="96" t="s">
        <v>188</v>
      </c>
    </row>
    <row r="70" spans="2:13" s="97" customFormat="1" ht="15" customHeight="1" x14ac:dyDescent="0.15">
      <c r="B70" s="97" t="s">
        <v>38</v>
      </c>
      <c r="C70" s="223" t="s">
        <v>27</v>
      </c>
      <c r="D70" s="224"/>
      <c r="E70" s="224"/>
      <c r="F70" s="224"/>
      <c r="G70" s="225"/>
      <c r="H70" s="140"/>
      <c r="I70" s="139">
        <f>SUM(I61,I59,I56,I53,I50,I41,I39,I37,I32)</f>
        <v>49</v>
      </c>
      <c r="J70" s="133">
        <f>SUM(J61,J59,J56,J53,J50,J41,J39,J37,J32)</f>
        <v>0</v>
      </c>
      <c r="K70" s="129" t="str">
        <f>IF(J70&gt;=30,"○","×")</f>
        <v>×</v>
      </c>
      <c r="L70" s="129" t="str">
        <f>IF(J70&gt;=10,"○","×")</f>
        <v>×</v>
      </c>
      <c r="M70" s="96" t="s">
        <v>189</v>
      </c>
    </row>
    <row r="71" spans="2:13" s="97" customFormat="1" ht="15" customHeight="1" x14ac:dyDescent="0.15">
      <c r="B71" s="97" t="s">
        <v>38</v>
      </c>
      <c r="C71" s="223" t="s">
        <v>34</v>
      </c>
      <c r="D71" s="224"/>
      <c r="E71" s="224"/>
      <c r="F71" s="224"/>
      <c r="G71" s="225"/>
      <c r="H71" s="129"/>
      <c r="I71" s="139">
        <f>SUM(I69:I70)</f>
        <v>62</v>
      </c>
      <c r="J71" s="133">
        <f>SUM(J69:J70)</f>
        <v>0</v>
      </c>
      <c r="K71" s="129" t="str">
        <f>IF(J71&gt;=40,"○","×")</f>
        <v>×</v>
      </c>
      <c r="L71" s="129" t="str">
        <f>IF(J71&gt;=20,"○","×")</f>
        <v>×</v>
      </c>
      <c r="M71" s="96" t="s">
        <v>190</v>
      </c>
    </row>
    <row r="72" spans="2:13" ht="13.5" x14ac:dyDescent="0.15">
      <c r="B72" s="5" t="s">
        <v>38</v>
      </c>
      <c r="C72" s="94"/>
      <c r="D72" s="104"/>
      <c r="E72" s="104"/>
      <c r="F72" s="94"/>
      <c r="G72" s="113"/>
      <c r="H72" s="113"/>
      <c r="I72" s="141"/>
      <c r="J72" s="142"/>
      <c r="K72" s="143"/>
      <c r="L72" s="143"/>
      <c r="M72" s="95"/>
    </row>
    <row r="73" spans="2:13" ht="11.25" customHeight="1" x14ac:dyDescent="0.15">
      <c r="B73" s="5" t="s">
        <v>38</v>
      </c>
    </row>
  </sheetData>
  <sheetProtection sheet="1" objects="1" scenarios="1"/>
  <mergeCells count="80">
    <mergeCell ref="D54:F54"/>
    <mergeCell ref="D64:F64"/>
    <mergeCell ref="D65:F65"/>
    <mergeCell ref="D66:F66"/>
    <mergeCell ref="C61:G61"/>
    <mergeCell ref="D62:F62"/>
    <mergeCell ref="D63:F63"/>
    <mergeCell ref="D60:F60"/>
    <mergeCell ref="D58:F58"/>
    <mergeCell ref="D57:F57"/>
    <mergeCell ref="C56:G56"/>
    <mergeCell ref="D55:F55"/>
    <mergeCell ref="D49:F49"/>
    <mergeCell ref="D43:F43"/>
    <mergeCell ref="D44:F44"/>
    <mergeCell ref="D45:F45"/>
    <mergeCell ref="D46:F46"/>
    <mergeCell ref="D47:F47"/>
    <mergeCell ref="D48:F48"/>
    <mergeCell ref="G12:I12"/>
    <mergeCell ref="J26:M26"/>
    <mergeCell ref="K13:L13"/>
    <mergeCell ref="K14:L14"/>
    <mergeCell ref="K15:L15"/>
    <mergeCell ref="K18:L18"/>
    <mergeCell ref="G25:I25"/>
    <mergeCell ref="G19:I21"/>
    <mergeCell ref="D29:F29"/>
    <mergeCell ref="D30:F30"/>
    <mergeCell ref="D31:F31"/>
    <mergeCell ref="C28:F28"/>
    <mergeCell ref="C69:G69"/>
    <mergeCell ref="C53:G53"/>
    <mergeCell ref="D42:F42"/>
    <mergeCell ref="D40:F40"/>
    <mergeCell ref="C39:G39"/>
    <mergeCell ref="D38:F38"/>
    <mergeCell ref="D33:F33"/>
    <mergeCell ref="D34:F34"/>
    <mergeCell ref="D35:F35"/>
    <mergeCell ref="D36:F36"/>
    <mergeCell ref="D51:F51"/>
    <mergeCell ref="D52:F52"/>
    <mergeCell ref="C70:G70"/>
    <mergeCell ref="C71:G71"/>
    <mergeCell ref="D67:F67"/>
    <mergeCell ref="D68:F68"/>
    <mergeCell ref="C59:G59"/>
    <mergeCell ref="C2:F3"/>
    <mergeCell ref="E8:G8"/>
    <mergeCell ref="C27:D27"/>
    <mergeCell ref="C32:G32"/>
    <mergeCell ref="C50:G50"/>
    <mergeCell ref="C41:G41"/>
    <mergeCell ref="C37:G37"/>
    <mergeCell ref="G24:I24"/>
    <mergeCell ref="G17:K17"/>
    <mergeCell ref="D4:M4"/>
    <mergeCell ref="D5:M5"/>
    <mergeCell ref="C7:D7"/>
    <mergeCell ref="C8:D8"/>
    <mergeCell ref="J2:J3"/>
    <mergeCell ref="M2:M3"/>
    <mergeCell ref="K2:L3"/>
    <mergeCell ref="K8:K9"/>
    <mergeCell ref="L8:M9"/>
    <mergeCell ref="J24:M25"/>
    <mergeCell ref="L7:M7"/>
    <mergeCell ref="E9:G9"/>
    <mergeCell ref="G11:K11"/>
    <mergeCell ref="D23:I23"/>
    <mergeCell ref="C9:D9"/>
    <mergeCell ref="J23:K23"/>
    <mergeCell ref="K19:L19"/>
    <mergeCell ref="K12:L12"/>
    <mergeCell ref="K20:L20"/>
    <mergeCell ref="K21:L21"/>
    <mergeCell ref="E7:J7"/>
    <mergeCell ref="G13:I15"/>
    <mergeCell ref="G18:I18"/>
  </mergeCells>
  <phoneticPr fontId="1"/>
  <conditionalFormatting sqref="L17 K69:L72">
    <cfRule type="cellIs" dxfId="11" priority="21" stopIfTrue="1" operator="equal">
      <formula>"×"</formula>
    </cfRule>
  </conditionalFormatting>
  <conditionalFormatting sqref="K61:L61 K59:L59 K56:L56 K53:L53 K50:L50 K41:L41 K39:L39 K37:L37 K32:L32">
    <cfRule type="cellIs" dxfId="10" priority="22" stopIfTrue="1" operator="equal">
      <formula>"×"</formula>
    </cfRule>
  </conditionalFormatting>
  <conditionalFormatting sqref="L11">
    <cfRule type="cellIs" dxfId="9" priority="20" stopIfTrue="1" operator="equal">
      <formula>"×"</formula>
    </cfRule>
  </conditionalFormatting>
  <conditionalFormatting sqref="K13">
    <cfRule type="expression" dxfId="8" priority="7" stopIfTrue="1">
      <formula>$K$13="×"</formula>
    </cfRule>
  </conditionalFormatting>
  <conditionalFormatting sqref="K14">
    <cfRule type="expression" dxfId="7" priority="6" stopIfTrue="1">
      <formula>$K$14="×"</formula>
    </cfRule>
  </conditionalFormatting>
  <conditionalFormatting sqref="K15">
    <cfRule type="expression" dxfId="6" priority="5" stopIfTrue="1">
      <formula>$K$15="×"</formula>
    </cfRule>
  </conditionalFormatting>
  <conditionalFormatting sqref="K12">
    <cfRule type="expression" dxfId="5" priority="8" stopIfTrue="1">
      <formula>$K$12="×"</formula>
    </cfRule>
    <cfRule type="expression" dxfId="4" priority="9" stopIfTrue="1">
      <formula>#REF!="×"</formula>
    </cfRule>
  </conditionalFormatting>
  <conditionalFormatting sqref="K20">
    <cfRule type="expression" dxfId="3" priority="4" stopIfTrue="1">
      <formula>$K$20="×"</formula>
    </cfRule>
  </conditionalFormatting>
  <conditionalFormatting sqref="K19">
    <cfRule type="expression" dxfId="2" priority="3" stopIfTrue="1">
      <formula>$K$19="×"</formula>
    </cfRule>
  </conditionalFormatting>
  <conditionalFormatting sqref="K21">
    <cfRule type="expression" dxfId="1" priority="1" stopIfTrue="1">
      <formula>$K$21="×"</formula>
    </cfRule>
  </conditionalFormatting>
  <conditionalFormatting sqref="K18">
    <cfRule type="expression" dxfId="0" priority="2" stopIfTrue="1">
      <formula>$K$18="×"</formula>
    </cfRule>
  </conditionalFormatting>
  <printOptions horizontalCentered="1"/>
  <pageMargins left="0.15748031496062992" right="0.15748031496062992" top="0.19685039370078741" bottom="0.15748031496062992" header="0.19685039370078741" footer="0.15748031496062992"/>
  <pageSetup paperSize="9" scale="7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rei</vt:lpstr>
      <vt:lpstr>都市創造工学科</vt:lpstr>
      <vt:lpstr>rei!Print_Area</vt:lpstr>
      <vt:lpstr>都市創造工学科!Print_Area</vt:lpstr>
    </vt:vector>
  </TitlesOfParts>
  <Company>(財)建築技術教育普及センター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試験 第四課</dc:creator>
  <cp:lastModifiedBy>OSU</cp:lastModifiedBy>
  <cp:lastPrinted>2021-09-22T06:15:59Z</cp:lastPrinted>
  <dcterms:created xsi:type="dcterms:W3CDTF">2008-07-01T07:23:13Z</dcterms:created>
  <dcterms:modified xsi:type="dcterms:W3CDTF">2025-01-31T08:02:33Z</dcterms:modified>
</cp:coreProperties>
</file>