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mk-nas2\教務の箱\文書管理\学部\資格\建築士（整理中）\建築士 ➡ 作成はここで！★チェックシートで事前確認必要★\●2022年度以降新様式\チェックシート\Webサイト掲載用にシート内コメント削除したもの\"/>
    </mc:Choice>
  </mc:AlternateContent>
  <xr:revisionPtr revIDLastSave="0" documentId="13_ncr:1_{C8679B5F-1E6B-4D40-A4CF-29E69D56BE7D}" xr6:coauthVersionLast="47" xr6:coauthVersionMax="47" xr10:uidLastSave="{00000000-0000-0000-0000-000000000000}"/>
  <bookViews>
    <workbookView xWindow="2235" yWindow="195" windowWidth="22335" windowHeight="15360" tabRatio="710" activeTab="4" xr2:uid="{00000000-000D-0000-FFFF-FFFF00000000}"/>
  </bookViews>
  <sheets>
    <sheet name="都市環境デザインコース" sheetId="16" r:id="rId1"/>
    <sheet name="建築デザインコース" sheetId="23" r:id="rId2"/>
    <sheet name="インテリアデザインコース" sheetId="24" r:id="rId3"/>
    <sheet name="クラフトデザインコース" sheetId="25" r:id="rId4"/>
    <sheet name="プロダクトデザインコース" sheetId="26" r:id="rId5"/>
  </sheets>
  <definedNames>
    <definedName name="_xlnm.Print_Area" localSheetId="2">インテリアデザインコース!$A$1:$N$77</definedName>
    <definedName name="_xlnm.Print_Area" localSheetId="3">クラフトデザインコース!$A$1:$N$75</definedName>
    <definedName name="_xlnm.Print_Area" localSheetId="4">プロダクトデザインコース!$A$1:$N$75</definedName>
    <definedName name="_xlnm.Print_Area" localSheetId="1">建築デザインコース!$A$1:$N$77</definedName>
    <definedName name="_xlnm.Print_Area" localSheetId="0">都市環境デザインコース!$A$1:$N$77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26" l="1"/>
  <c r="I73" i="26"/>
  <c r="J62" i="26"/>
  <c r="I62" i="26"/>
  <c r="J60" i="26"/>
  <c r="L60" i="26" s="1"/>
  <c r="I60" i="26"/>
  <c r="J58" i="26"/>
  <c r="K58" i="26" s="1"/>
  <c r="I58" i="26"/>
  <c r="J54" i="26"/>
  <c r="K54" i="26" s="1"/>
  <c r="I54" i="26"/>
  <c r="J51" i="26"/>
  <c r="I51" i="26"/>
  <c r="J48" i="26"/>
  <c r="K48" i="26" s="1"/>
  <c r="I48" i="26"/>
  <c r="J46" i="26"/>
  <c r="K46" i="26" s="1"/>
  <c r="I46" i="26"/>
  <c r="J44" i="26"/>
  <c r="I44" i="26"/>
  <c r="J34" i="26"/>
  <c r="L34" i="26" s="1"/>
  <c r="I34" i="26"/>
  <c r="J34" i="25"/>
  <c r="L34" i="25" s="1"/>
  <c r="J73" i="25"/>
  <c r="I73" i="25"/>
  <c r="J62" i="25"/>
  <c r="K62" i="25" s="1"/>
  <c r="I62" i="25"/>
  <c r="J60" i="25"/>
  <c r="L60" i="25" s="1"/>
  <c r="I60" i="25"/>
  <c r="J58" i="25"/>
  <c r="K58" i="25" s="1"/>
  <c r="I58" i="25"/>
  <c r="J54" i="25"/>
  <c r="K54" i="25" s="1"/>
  <c r="I54" i="25"/>
  <c r="J51" i="25"/>
  <c r="L58" i="25" s="1"/>
  <c r="I51" i="25"/>
  <c r="J48" i="25"/>
  <c r="K48" i="25" s="1"/>
  <c r="I48" i="25"/>
  <c r="J46" i="25"/>
  <c r="K46" i="25" s="1"/>
  <c r="I46" i="25"/>
  <c r="J44" i="25"/>
  <c r="K44" i="25" s="1"/>
  <c r="I44" i="25"/>
  <c r="I34" i="25"/>
  <c r="J75" i="24"/>
  <c r="I75" i="24"/>
  <c r="J64" i="24"/>
  <c r="I64" i="24"/>
  <c r="L62" i="24"/>
  <c r="K62" i="24"/>
  <c r="J62" i="24"/>
  <c r="I62" i="24"/>
  <c r="J60" i="24"/>
  <c r="K60" i="24" s="1"/>
  <c r="I60" i="24"/>
  <c r="J56" i="24"/>
  <c r="K56" i="24" s="1"/>
  <c r="I56" i="24"/>
  <c r="J53" i="24"/>
  <c r="I53" i="24"/>
  <c r="J50" i="24"/>
  <c r="K50" i="24" s="1"/>
  <c r="I50" i="24"/>
  <c r="J48" i="24"/>
  <c r="K48" i="24" s="1"/>
  <c r="I48" i="24"/>
  <c r="J46" i="24"/>
  <c r="I46" i="24"/>
  <c r="J36" i="24"/>
  <c r="K36" i="24" s="1"/>
  <c r="I36" i="24"/>
  <c r="J75" i="23"/>
  <c r="I75" i="23"/>
  <c r="J64" i="23"/>
  <c r="J76" i="23" s="1"/>
  <c r="I64" i="23"/>
  <c r="L62" i="23"/>
  <c r="K62" i="23"/>
  <c r="J62" i="23"/>
  <c r="I62" i="23"/>
  <c r="J60" i="23"/>
  <c r="K60" i="23" s="1"/>
  <c r="I60" i="23"/>
  <c r="J56" i="23"/>
  <c r="K56" i="23" s="1"/>
  <c r="I56" i="23"/>
  <c r="J53" i="23"/>
  <c r="L60" i="23" s="1"/>
  <c r="I53" i="23"/>
  <c r="K50" i="23"/>
  <c r="J50" i="23"/>
  <c r="I50" i="23"/>
  <c r="K48" i="23"/>
  <c r="J48" i="23"/>
  <c r="I48" i="23"/>
  <c r="J46" i="23"/>
  <c r="L50" i="23" s="1"/>
  <c r="I46" i="23"/>
  <c r="J36" i="23"/>
  <c r="L36" i="23" s="1"/>
  <c r="I36" i="23"/>
  <c r="I36" i="16"/>
  <c r="J75" i="16"/>
  <c r="J64" i="16"/>
  <c r="I64" i="16"/>
  <c r="J62" i="16"/>
  <c r="L62" i="16" s="1"/>
  <c r="I62" i="16"/>
  <c r="J60" i="16"/>
  <c r="K60" i="16" s="1"/>
  <c r="I60" i="16"/>
  <c r="J56" i="16"/>
  <c r="K56" i="16" s="1"/>
  <c r="J53" i="16"/>
  <c r="J50" i="16"/>
  <c r="K50" i="16" s="1"/>
  <c r="I50" i="16"/>
  <c r="J48" i="16"/>
  <c r="K48" i="16" s="1"/>
  <c r="I48" i="16"/>
  <c r="J46" i="16"/>
  <c r="J36" i="16"/>
  <c r="L36" i="16" s="1"/>
  <c r="K36" i="23" l="1"/>
  <c r="L48" i="26"/>
  <c r="I76" i="23"/>
  <c r="K44" i="26"/>
  <c r="I77" i="23"/>
  <c r="L60" i="24"/>
  <c r="K34" i="25"/>
  <c r="K60" i="26"/>
  <c r="J77" i="23"/>
  <c r="L77" i="23" s="1"/>
  <c r="K18" i="23" s="1"/>
  <c r="K64" i="23"/>
  <c r="J74" i="26"/>
  <c r="J75" i="26" s="1"/>
  <c r="J74" i="25"/>
  <c r="K74" i="25" s="1"/>
  <c r="I74" i="26"/>
  <c r="K46" i="23"/>
  <c r="K62" i="26"/>
  <c r="L50" i="24"/>
  <c r="K34" i="26"/>
  <c r="L58" i="26"/>
  <c r="I75" i="26"/>
  <c r="L36" i="24"/>
  <c r="J76" i="24"/>
  <c r="J77" i="24" s="1"/>
  <c r="K77" i="24" s="1"/>
  <c r="L74" i="26"/>
  <c r="K74" i="26"/>
  <c r="L62" i="26"/>
  <c r="K51" i="26"/>
  <c r="K60" i="25"/>
  <c r="L48" i="25"/>
  <c r="I74" i="25"/>
  <c r="I75" i="25" s="1"/>
  <c r="L62" i="25"/>
  <c r="K51" i="25"/>
  <c r="I76" i="24"/>
  <c r="I77" i="24"/>
  <c r="K53" i="24"/>
  <c r="K46" i="24"/>
  <c r="K64" i="24"/>
  <c r="L64" i="24"/>
  <c r="L76" i="23"/>
  <c r="K76" i="23"/>
  <c r="L64" i="23"/>
  <c r="K53" i="23"/>
  <c r="L50" i="16"/>
  <c r="L60" i="16"/>
  <c r="I53" i="16"/>
  <c r="K62" i="16"/>
  <c r="I46" i="16"/>
  <c r="I56" i="16"/>
  <c r="J76" i="16"/>
  <c r="J77" i="16" s="1"/>
  <c r="I75" i="16"/>
  <c r="K46" i="16"/>
  <c r="K36" i="16"/>
  <c r="K64" i="16"/>
  <c r="L64" i="16"/>
  <c r="K53" i="16"/>
  <c r="K75" i="26" l="1"/>
  <c r="K15" i="26" s="1"/>
  <c r="L75" i="26"/>
  <c r="K77" i="23"/>
  <c r="K15" i="23" s="1"/>
  <c r="K13" i="23"/>
  <c r="K20" i="23"/>
  <c r="K19" i="23"/>
  <c r="L74" i="25"/>
  <c r="K76" i="24"/>
  <c r="K14" i="24" s="1"/>
  <c r="L76" i="24"/>
  <c r="L77" i="24"/>
  <c r="K18" i="24" s="1"/>
  <c r="K20" i="24"/>
  <c r="K76" i="16"/>
  <c r="K13" i="26"/>
  <c r="K14" i="26"/>
  <c r="K12" i="26"/>
  <c r="K20" i="26"/>
  <c r="J75" i="25"/>
  <c r="K20" i="25"/>
  <c r="L75" i="25"/>
  <c r="K19" i="25" s="1"/>
  <c r="K75" i="25"/>
  <c r="K15" i="25" s="1"/>
  <c r="K21" i="24"/>
  <c r="K13" i="24"/>
  <c r="K21" i="23"/>
  <c r="K12" i="23"/>
  <c r="K77" i="16"/>
  <c r="L77" i="16"/>
  <c r="L76" i="16"/>
  <c r="I76" i="16"/>
  <c r="I77" i="16" s="1"/>
  <c r="K12" i="16" l="1"/>
  <c r="K19" i="26"/>
  <c r="K21" i="26"/>
  <c r="K18" i="26"/>
  <c r="K14" i="23"/>
  <c r="K15" i="24"/>
  <c r="K12" i="24"/>
  <c r="K19" i="24"/>
  <c r="K18" i="16"/>
  <c r="K14" i="16"/>
  <c r="K19" i="16"/>
  <c r="K20" i="16"/>
  <c r="K18" i="25"/>
  <c r="K12" i="25"/>
  <c r="K13" i="25"/>
  <c r="K14" i="25"/>
  <c r="K21" i="25"/>
  <c r="K21" i="16"/>
  <c r="K13" i="16"/>
  <c r="K1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0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2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3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4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<sst xmlns="http://schemas.openxmlformats.org/spreadsheetml/2006/main" count="893" uniqueCount="143">
  <si>
    <t>小計</t>
    <rPh sb="0" eb="2">
      <t>ショウケイ</t>
    </rPh>
    <phoneticPr fontId="2"/>
  </si>
  <si>
    <t>修得単位</t>
    <rPh sb="0" eb="2">
      <t>シュウトク</t>
    </rPh>
    <rPh sb="2" eb="4">
      <t>タンイ</t>
    </rPh>
    <phoneticPr fontId="2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</si>
  <si>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2"/>
  </si>
  <si>
    <t>備考</t>
    <rPh sb="0" eb="2">
      <t>ビコウ</t>
    </rPh>
    <phoneticPr fontId="2"/>
  </si>
  <si>
    <t>学年</t>
    <rPh sb="0" eb="2">
      <t>ガクネン</t>
    </rPh>
    <phoneticPr fontId="2"/>
  </si>
  <si>
    <t>科目名</t>
    <rPh sb="0" eb="3">
      <t>カモクメイ</t>
    </rPh>
    <phoneticPr fontId="2"/>
  </si>
  <si>
    <t>認定単位</t>
    <rPh sb="0" eb="2">
      <t>ニンテイ</t>
    </rPh>
    <rPh sb="2" eb="4">
      <t>タンイ</t>
    </rPh>
    <phoneticPr fontId="2"/>
  </si>
  <si>
    <t>①～⑨計</t>
    <rPh sb="3" eb="4">
      <t>ケイ</t>
    </rPh>
    <phoneticPr fontId="2"/>
  </si>
  <si>
    <t>①～⑩計</t>
    <rPh sb="3" eb="4">
      <t>ケイ</t>
    </rPh>
    <phoneticPr fontId="2"/>
  </si>
  <si>
    <t>指定科目一覧</t>
    <rPh sb="0" eb="2">
      <t>シテイ</t>
    </rPh>
    <rPh sb="2" eb="4">
      <t>カモク</t>
    </rPh>
    <rPh sb="4" eb="6">
      <t>イチラン</t>
    </rPh>
    <phoneticPr fontId="2"/>
  </si>
  <si>
    <t>要件60単位以上</t>
    <rPh sb="0" eb="2">
      <t>ヨウケン</t>
    </rPh>
    <rPh sb="4" eb="6">
      <t>タンイ</t>
    </rPh>
    <rPh sb="6" eb="8">
      <t>イジョウ</t>
    </rPh>
    <phoneticPr fontId="2"/>
  </si>
  <si>
    <t>⑩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</si>
  <si>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</si>
  <si>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</si>
  <si>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</si>
  <si>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</si>
  <si>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</si>
  <si>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</si>
  <si>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○</t>
    <phoneticPr fontId="2"/>
  </si>
  <si>
    <t>建築設計製図法</t>
    <phoneticPr fontId="2"/>
  </si>
  <si>
    <t>ＣＡＤ・ＣＧ演習Ⅰ</t>
    <phoneticPr fontId="2"/>
  </si>
  <si>
    <t>建築・環境デザイン基礎演習Ⅰ</t>
    <phoneticPr fontId="2"/>
  </si>
  <si>
    <t>建築・環境デザイン基礎演習Ⅲ</t>
    <phoneticPr fontId="2"/>
  </si>
  <si>
    <t>建築・環境デザイン基礎演習Ⅳ</t>
    <phoneticPr fontId="2"/>
  </si>
  <si>
    <t>建築デザイン演習Ⅰ</t>
    <phoneticPr fontId="2"/>
  </si>
  <si>
    <t>建築デザイン演習Ⅱ</t>
    <phoneticPr fontId="2"/>
  </si>
  <si>
    <t>建築計画論</t>
    <phoneticPr fontId="2"/>
  </si>
  <si>
    <t>インテリア計画論</t>
    <phoneticPr fontId="2"/>
  </si>
  <si>
    <t>建築デザイン論</t>
    <phoneticPr fontId="2"/>
  </si>
  <si>
    <t>インテリアデザイン論</t>
    <phoneticPr fontId="2"/>
  </si>
  <si>
    <t>住居計画論</t>
    <phoneticPr fontId="2"/>
  </si>
  <si>
    <t>建築論</t>
    <phoneticPr fontId="2"/>
  </si>
  <si>
    <t>日本建築史</t>
    <phoneticPr fontId="2"/>
  </si>
  <si>
    <t>西洋建築史</t>
    <phoneticPr fontId="2"/>
  </si>
  <si>
    <t>インテリアデザイン史</t>
    <phoneticPr fontId="2"/>
  </si>
  <si>
    <t>建築環境工学</t>
    <phoneticPr fontId="2"/>
  </si>
  <si>
    <t>建築設備工学</t>
    <phoneticPr fontId="2"/>
  </si>
  <si>
    <t>構造工学Ⅰ</t>
    <phoneticPr fontId="2"/>
  </si>
  <si>
    <t>構造工学Ⅱ</t>
    <phoneticPr fontId="2"/>
  </si>
  <si>
    <t>建築構法</t>
    <phoneticPr fontId="2"/>
  </si>
  <si>
    <t>構造計画論</t>
    <phoneticPr fontId="2"/>
  </si>
  <si>
    <t>⑦</t>
    <phoneticPr fontId="2"/>
  </si>
  <si>
    <t>構造材料学</t>
    <phoneticPr fontId="2"/>
  </si>
  <si>
    <t>建築意匠材料論</t>
    <phoneticPr fontId="2"/>
  </si>
  <si>
    <t>建築材料学</t>
    <phoneticPr fontId="2"/>
  </si>
  <si>
    <t>⑧</t>
    <phoneticPr fontId="2"/>
  </si>
  <si>
    <t>施工法</t>
    <phoneticPr fontId="2"/>
  </si>
  <si>
    <t>⑨</t>
    <phoneticPr fontId="2"/>
  </si>
  <si>
    <t>建築法規</t>
    <phoneticPr fontId="2"/>
  </si>
  <si>
    <t>ＣＡＤ・ＣＧ演習Ⅱ</t>
    <phoneticPr fontId="2"/>
  </si>
  <si>
    <t>環境計画論</t>
    <phoneticPr fontId="2"/>
  </si>
  <si>
    <t>都市環境デザイン論</t>
    <phoneticPr fontId="2"/>
  </si>
  <si>
    <t>都市史</t>
    <phoneticPr fontId="2"/>
  </si>
  <si>
    <t>都市計画</t>
    <phoneticPr fontId="2"/>
  </si>
  <si>
    <t>景観工学</t>
    <phoneticPr fontId="2"/>
  </si>
  <si>
    <t>人間環境学</t>
    <phoneticPr fontId="2"/>
  </si>
  <si>
    <t>ＣＡＤ・ＣＧ論</t>
    <phoneticPr fontId="2"/>
  </si>
  <si>
    <t>色彩学</t>
    <phoneticPr fontId="2"/>
  </si>
  <si>
    <t>建築空間論</t>
    <phoneticPr fontId="2"/>
  </si>
  <si>
    <t>都市環境デザイン演習Ⅰ</t>
    <phoneticPr fontId="2"/>
  </si>
  <si>
    <t>都市環境デザイン演習Ⅱ</t>
    <phoneticPr fontId="2"/>
  </si>
  <si>
    <t>学籍番号</t>
    <rPh sb="0" eb="2">
      <t>ガクセキ</t>
    </rPh>
    <rPh sb="2" eb="4">
      <t>バンゴウ</t>
    </rPh>
    <phoneticPr fontId="2"/>
  </si>
  <si>
    <t>要件40単位以上</t>
    <rPh sb="0" eb="2">
      <t>ヨウケン</t>
    </rPh>
    <rPh sb="4" eb="8">
      <t>タンイイジョウ</t>
    </rPh>
    <phoneticPr fontId="2"/>
  </si>
  <si>
    <t>生年月日</t>
    <rPh sb="0" eb="2">
      <t>セイネン</t>
    </rPh>
    <rPh sb="2" eb="4">
      <t>ガッピ</t>
    </rPh>
    <phoneticPr fontId="2"/>
  </si>
  <si>
    <t>試験時</t>
    <rPh sb="0" eb="2">
      <t>シケン</t>
    </rPh>
    <rPh sb="2" eb="3">
      <t>ジ</t>
    </rPh>
    <phoneticPr fontId="2"/>
  </si>
  <si>
    <t>登録時</t>
    <rPh sb="0" eb="2">
      <t>トウロク</t>
    </rPh>
    <rPh sb="2" eb="3">
      <t>ジ</t>
    </rPh>
    <phoneticPr fontId="2"/>
  </si>
  <si>
    <t>卒業年月日</t>
    <rPh sb="0" eb="2">
      <t>ソツギョウ</t>
    </rPh>
    <rPh sb="2" eb="5">
      <t>ネンガッピ</t>
    </rPh>
    <phoneticPr fontId="2"/>
  </si>
  <si>
    <t>学校課程コード</t>
    <rPh sb="0" eb="2">
      <t>ガッコウ</t>
    </rPh>
    <rPh sb="2" eb="4">
      <t>カテイ</t>
    </rPh>
    <phoneticPr fontId="2"/>
  </si>
  <si>
    <t>建築士試験</t>
    <rPh sb="0" eb="3">
      <t>ケンチクシ</t>
    </rPh>
    <rPh sb="3" eb="5">
      <t>シケン</t>
    </rPh>
    <phoneticPr fontId="2"/>
  </si>
  <si>
    <t>2715-166-230</t>
    <phoneticPr fontId="2"/>
  </si>
  <si>
    <t>氏名　（しめい）</t>
    <rPh sb="0" eb="2">
      <t>シメイ</t>
    </rPh>
    <phoneticPr fontId="2"/>
  </si>
  <si>
    <t>入学年月日</t>
    <rPh sb="0" eb="2">
      <t>ニュウガク</t>
    </rPh>
    <rPh sb="2" eb="3">
      <t>ネン</t>
    </rPh>
    <rPh sb="3" eb="5">
      <t>ガッピ</t>
    </rPh>
    <phoneticPr fontId="2"/>
  </si>
  <si>
    <t>1299-20-0</t>
  </si>
  <si>
    <t>必要な実務経験年数（一級建築士試験）</t>
    <phoneticPr fontId="2"/>
  </si>
  <si>
    <t>0年</t>
    <rPh sb="1" eb="2">
      <t>ネン</t>
    </rPh>
    <phoneticPr fontId="2"/>
  </si>
  <si>
    <t>要件40単位以上</t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</si>
  <si>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</si>
  <si>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</si>
  <si>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要件50単位以上</t>
    <phoneticPr fontId="2"/>
  </si>
  <si>
    <t>4年</t>
    <rPh sb="1" eb="2">
      <t>ネン</t>
    </rPh>
    <phoneticPr fontId="2"/>
  </si>
  <si>
    <t>必要な実務経験年数（二級・木造建築士試験）</t>
    <rPh sb="10" eb="12">
      <t>ニキュウ</t>
    </rPh>
    <rPh sb="13" eb="15">
      <t>モクゾウ</t>
    </rPh>
    <phoneticPr fontId="2"/>
  </si>
  <si>
    <t>要件20単位以上</t>
    <rPh sb="0" eb="2">
      <t>ヨウケン</t>
    </rPh>
    <rPh sb="4" eb="8">
      <t>タンイイジョウ</t>
    </rPh>
    <phoneticPr fontId="2"/>
  </si>
  <si>
    <t>1年</t>
    <rPh sb="1" eb="2">
      <t>ネン</t>
    </rPh>
    <phoneticPr fontId="2"/>
  </si>
  <si>
    <t>要件30単位以上</t>
    <phoneticPr fontId="2"/>
  </si>
  <si>
    <t>要件20単位以上</t>
    <phoneticPr fontId="2"/>
  </si>
  <si>
    <t>確認（一級）</t>
    <rPh sb="0" eb="2">
      <t>カクニン</t>
    </rPh>
    <rPh sb="3" eb="5">
      <t>イッキュウ</t>
    </rPh>
    <phoneticPr fontId="2"/>
  </si>
  <si>
    <t>確認（二木）</t>
    <rPh sb="0" eb="2">
      <t>カクニン</t>
    </rPh>
    <rPh sb="3" eb="4">
      <t>フタ</t>
    </rPh>
    <rPh sb="4" eb="5">
      <t>モク</t>
    </rPh>
    <phoneticPr fontId="2"/>
  </si>
  <si>
    <t>1</t>
    <phoneticPr fontId="2"/>
  </si>
  <si>
    <t>2</t>
    <phoneticPr fontId="2"/>
  </si>
  <si>
    <t>3</t>
    <phoneticPr fontId="2"/>
  </si>
  <si>
    <t>　指定科目修得単位証明書・卒業証明書　発行申込みチェックリスト</t>
    <rPh sb="5" eb="7">
      <t>シュウトク</t>
    </rPh>
    <phoneticPr fontId="2"/>
  </si>
  <si>
    <t>水色の空欄にご自身の情報をご入力ください。</t>
    <rPh sb="0" eb="2">
      <t>ミズイロ</t>
    </rPh>
    <rPh sb="3" eb="5">
      <t>クウラン</t>
    </rPh>
    <rPh sb="7" eb="9">
      <t>ジシン</t>
    </rPh>
    <rPh sb="10" eb="12">
      <t>ジョウホウ</t>
    </rPh>
    <rPh sb="14" eb="16">
      <t>ニュウリョク</t>
    </rPh>
    <phoneticPr fontId="2"/>
  </si>
  <si>
    <r>
      <t xml:space="preserve">大阪産業大学 デザイン工学部 建築・環境デザイン学科 </t>
    </r>
    <r>
      <rPr>
        <b/>
        <sz val="10.5"/>
        <color rgb="FFFF0000"/>
        <rFont val="ＭＳ Ｐ明朝"/>
        <family val="1"/>
        <charset val="128"/>
      </rPr>
      <t>都市環境デザインコース
（2012年度～2020年度入学生）</t>
    </r>
    <rPh sb="44" eb="46">
      <t>ネンド</t>
    </rPh>
    <rPh sb="51" eb="53">
      <t>ネンド</t>
    </rPh>
    <rPh sb="53" eb="56">
      <t>ニュウガクセイ</t>
    </rPh>
    <phoneticPr fontId="2"/>
  </si>
  <si>
    <t>修得した科目の単位数を水色の空欄にご入力ください。</t>
    <rPh sb="0" eb="2">
      <t>シュウトク</t>
    </rPh>
    <rPh sb="4" eb="6">
      <t>カモク</t>
    </rPh>
    <rPh sb="7" eb="10">
      <t>タンイスウ</t>
    </rPh>
    <phoneticPr fontId="2"/>
  </si>
  <si>
    <r>
      <t xml:space="preserve">大阪産業大学 デザイン工学部 建築・環境デザイン学科 </t>
    </r>
    <r>
      <rPr>
        <b/>
        <sz val="10.5"/>
        <color rgb="FFFF0000"/>
        <rFont val="ＭＳ Ｐ明朝"/>
        <family val="1"/>
        <charset val="128"/>
      </rPr>
      <t>建築デザインコース
（2012年度～2020年度入学生）</t>
    </r>
    <rPh sb="27" eb="29">
      <t>ケンチク</t>
    </rPh>
    <rPh sb="42" eb="44">
      <t>ネンド</t>
    </rPh>
    <rPh sb="49" eb="51">
      <t>ネンド</t>
    </rPh>
    <rPh sb="51" eb="54">
      <t>ニュウガクセイ</t>
    </rPh>
    <phoneticPr fontId="2"/>
  </si>
  <si>
    <t>2715-166-220</t>
    <phoneticPr fontId="2"/>
  </si>
  <si>
    <t>建築計画論</t>
  </si>
  <si>
    <t>インテリア計画論</t>
  </si>
  <si>
    <t>建築デザイン論</t>
  </si>
  <si>
    <t>インテリアデザイン論</t>
  </si>
  <si>
    <t>住居計画論</t>
  </si>
  <si>
    <t>建築論</t>
  </si>
  <si>
    <t>日本建築史</t>
  </si>
  <si>
    <t>西洋建築史</t>
  </si>
  <si>
    <t>インテリアデザイン史</t>
  </si>
  <si>
    <t>2</t>
  </si>
  <si>
    <t>1</t>
  </si>
  <si>
    <t>3</t>
  </si>
  <si>
    <t>ＣＡＤ・ＣＧ演習Ⅱ</t>
  </si>
  <si>
    <t>環境計画論</t>
  </si>
  <si>
    <t>都市環境デザイン論</t>
  </si>
  <si>
    <t>都市史</t>
  </si>
  <si>
    <t>都市計画</t>
  </si>
  <si>
    <t>景観工学</t>
  </si>
  <si>
    <t>人間環境学</t>
  </si>
  <si>
    <t>ＣＡＤ・ＣＧ論</t>
  </si>
  <si>
    <t>色彩学</t>
  </si>
  <si>
    <t>建築空間論</t>
  </si>
  <si>
    <r>
      <t xml:space="preserve">大阪産業大学 デザイン工学部 建築・環境デザイン学科 </t>
    </r>
    <r>
      <rPr>
        <b/>
        <sz val="10.5"/>
        <color rgb="FFFF0000"/>
        <rFont val="ＭＳ Ｐ明朝"/>
        <family val="1"/>
        <charset val="128"/>
      </rPr>
      <t>インテリアデザインコース
（2012年度～2020年度入学生）</t>
    </r>
    <rPh sb="45" eb="47">
      <t>ネンド</t>
    </rPh>
    <rPh sb="52" eb="54">
      <t>ネンド</t>
    </rPh>
    <rPh sb="54" eb="57">
      <t>ニュウガクセイ</t>
    </rPh>
    <phoneticPr fontId="2"/>
  </si>
  <si>
    <t>2715-166-240</t>
    <phoneticPr fontId="2"/>
  </si>
  <si>
    <t>建築設計製図法</t>
  </si>
  <si>
    <t>ＣＡＤ・ＣＧ演習Ⅰ</t>
  </si>
  <si>
    <t>建築・環境デザイン基礎演習Ⅰ</t>
  </si>
  <si>
    <t>建築・環境デザイン基礎演習Ⅲ</t>
  </si>
  <si>
    <t>建築・環境デザイン基礎演習Ⅳ</t>
  </si>
  <si>
    <t>インテリアデザイン演習Ⅰ</t>
  </si>
  <si>
    <t>インテリアデザイン演習Ⅱ</t>
  </si>
  <si>
    <t>2715-166-250</t>
    <phoneticPr fontId="2"/>
  </si>
  <si>
    <r>
      <t xml:space="preserve">大阪産業大学 デザイン工学部 建築・環境デザイン学科 </t>
    </r>
    <r>
      <rPr>
        <b/>
        <sz val="10.5"/>
        <color rgb="FFFF0000"/>
        <rFont val="ＭＳ Ｐ明朝"/>
        <family val="1"/>
        <charset val="128"/>
      </rPr>
      <t>クラフトデザインコース
（2012年度～2020年度入学生）</t>
    </r>
    <rPh sb="44" eb="46">
      <t>ネンド</t>
    </rPh>
    <rPh sb="51" eb="53">
      <t>ネンド</t>
    </rPh>
    <rPh sb="53" eb="56">
      <t>ニュウガクセイ</t>
    </rPh>
    <phoneticPr fontId="2"/>
  </si>
  <si>
    <r>
      <t xml:space="preserve">大阪産業大学 デザイン工学部 建築・環境デザイン学科 </t>
    </r>
    <r>
      <rPr>
        <b/>
        <sz val="10.5"/>
        <color rgb="FFFF0000"/>
        <rFont val="ＭＳ Ｐ明朝"/>
        <family val="1"/>
        <charset val="128"/>
      </rPr>
      <t>プロダクトデザインコース
（2012年度～2020年度入学生）</t>
    </r>
    <rPh sb="45" eb="47">
      <t>ネンド</t>
    </rPh>
    <rPh sb="52" eb="54">
      <t>ネンド</t>
    </rPh>
    <rPh sb="54" eb="57">
      <t>ニュウガクセイ</t>
    </rPh>
    <phoneticPr fontId="2"/>
  </si>
  <si>
    <t>2715-166-260</t>
    <phoneticPr fontId="2"/>
  </si>
  <si>
    <t>要件なし</t>
    <rPh sb="0" eb="2">
      <t>ヨウケン</t>
    </rPh>
    <phoneticPr fontId="2"/>
  </si>
  <si>
    <t>一級:①から７単位以上 　二級:①から3単位以上</t>
    <rPh sb="0" eb="2">
      <t>イッキュウ</t>
    </rPh>
    <rPh sb="7" eb="9">
      <t>タンイ</t>
    </rPh>
    <rPh sb="9" eb="11">
      <t>イジョウ</t>
    </rPh>
    <rPh sb="13" eb="15">
      <t>ニキュウ</t>
    </rPh>
    <rPh sb="20" eb="22">
      <t>タンイ</t>
    </rPh>
    <rPh sb="22" eb="24">
      <t>イジョウ</t>
    </rPh>
    <phoneticPr fontId="2"/>
  </si>
  <si>
    <t>一級:②から７単位以上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</si>
  <si>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一級:③から2単位以上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</si>
  <si>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一級:④から2単位以上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</si>
  <si>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一級:⑤から4単位以上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</si>
  <si>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一級:⑥から3単位以上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</si>
  <si>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一級:⑦から2単位以上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</si>
  <si>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一級:⑧から2単位以上　二級:⑧から1単位以上</t>
    <rPh sb="0" eb="2">
      <t>イッキュウ</t>
    </rPh>
    <rPh sb="7" eb="9">
      <t>タンイ</t>
    </rPh>
    <rPh sb="9" eb="11">
      <t>イジョウ</t>
    </rPh>
    <rPh sb="12" eb="14">
      <t>ニキュウ</t>
    </rPh>
    <rPh sb="19" eb="21">
      <t>タンイ</t>
    </rPh>
    <rPh sb="21" eb="23">
      <t>イジョウ</t>
    </rPh>
    <phoneticPr fontId="2"/>
  </si>
  <si>
    <t>一級:⑨から1単位以上　二級:⑨から1単位以上</t>
    <rPh sb="0" eb="2">
      <t>イッキュウ</t>
    </rPh>
    <rPh sb="7" eb="9">
      <t>タンイ</t>
    </rPh>
    <rPh sb="9" eb="11">
      <t>イジョウ</t>
    </rPh>
    <rPh sb="12" eb="14">
      <t>ニキュウ</t>
    </rPh>
    <rPh sb="19" eb="21">
      <t>タンイ</t>
    </rPh>
    <rPh sb="21" eb="23">
      <t>イジョウ</t>
    </rPh>
    <phoneticPr fontId="2"/>
  </si>
  <si>
    <t>一級:30単位以上    　 二級:10単位以上</t>
    <rPh sb="0" eb="2">
      <t>イッキュウ</t>
    </rPh>
    <rPh sb="5" eb="7">
      <t>タンイ</t>
    </rPh>
    <rPh sb="7" eb="9">
      <t>イジョウ</t>
    </rPh>
    <rPh sb="15" eb="17">
      <t>ニキュウ</t>
    </rPh>
    <rPh sb="20" eb="22">
      <t>タンイ</t>
    </rPh>
    <rPh sb="22" eb="24">
      <t>イジョウ</t>
    </rPh>
    <phoneticPr fontId="2"/>
  </si>
  <si>
    <t>一級:40単位以上 　    二級:20単位以上</t>
    <rPh sb="0" eb="2">
      <t>イッキュウ</t>
    </rPh>
    <rPh sb="5" eb="7">
      <t>タンイ</t>
    </rPh>
    <rPh sb="7" eb="9">
      <t>イジョウ</t>
    </rPh>
    <rPh sb="15" eb="17">
      <t>ニキュウ</t>
    </rPh>
    <rPh sb="20" eb="22">
      <t>タンイ</t>
    </rPh>
    <rPh sb="22" eb="24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</si>
</sst>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2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69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top"/>
    </xf>
    <xf numFmtId="0" fontId="8" fillId="0" borderId="10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vertical="center" shrinkToFit="1"/>
    </xf>
    <xf numFmtId="0" fontId="4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58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Protection="1">
      <alignment vertical="center"/>
    </xf>
    <xf numFmtId="177" fontId="7" fillId="0" borderId="0" xfId="0" applyNumberFormat="1" applyFont="1" applyFill="1" applyBorder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13" fillId="0" borderId="28" xfId="0" applyFont="1" applyFill="1" applyBorder="1" applyAlignment="1" applyProtection="1">
      <alignment vertical="center" shrinkToFit="1"/>
    </xf>
    <xf numFmtId="0" fontId="6" fillId="0" borderId="31" xfId="0" applyFont="1" applyFill="1" applyBorder="1" applyAlignment="1" applyProtection="1">
      <alignment horizontal="center" vertical="center" shrinkToFit="1"/>
    </xf>
    <xf numFmtId="0" fontId="13" fillId="0" borderId="31" xfId="0" applyFont="1" applyFill="1" applyBorder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0" fontId="5" fillId="0" borderId="0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vertical="center" shrinkToFit="1"/>
    </xf>
    <xf numFmtId="0" fontId="13" fillId="0" borderId="0" xfId="0" applyFont="1" applyFill="1" applyProtection="1">
      <alignment vertical="center"/>
    </xf>
    <xf numFmtId="0" fontId="13" fillId="0" borderId="0" xfId="0" applyFont="1" applyFill="1" applyBorder="1" applyProtection="1">
      <alignment vertical="center"/>
    </xf>
    <xf numFmtId="58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58" fontId="15" fillId="0" borderId="0" xfId="0" applyNumberFormat="1" applyFont="1" applyFill="1" applyBorder="1" applyAlignment="1" applyProtection="1">
      <alignment horizontal="left" vertical="center"/>
      <protection locked="0"/>
    </xf>
    <xf numFmtId="58" fontId="7" fillId="0" borderId="0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Protection="1">
      <alignment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Protection="1">
      <alignment vertical="center"/>
      <protection locked="0"/>
    </xf>
    <xf numFmtId="0" fontId="16" fillId="0" borderId="2" xfId="0" applyFont="1" applyFill="1" applyBorder="1" applyProtection="1">
      <alignment vertical="center"/>
      <protection locked="0"/>
    </xf>
    <xf numFmtId="0" fontId="8" fillId="0" borderId="0" xfId="0" applyFont="1" applyFill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Protection="1">
      <alignment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center" vertical="center"/>
    </xf>
    <xf numFmtId="0" fontId="4" fillId="0" borderId="24" xfId="0" applyFont="1" applyFill="1" applyBorder="1">
      <alignment vertical="center"/>
    </xf>
    <xf numFmtId="58" fontId="4" fillId="2" borderId="15" xfId="0" applyNumberFormat="1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22" fillId="0" borderId="0" xfId="0" applyFont="1" applyFill="1" applyAlignment="1">
      <alignment horizontal="center" vertical="center"/>
    </xf>
    <xf numFmtId="0" fontId="17" fillId="0" borderId="24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3" fillId="0" borderId="10" xfId="0" applyFont="1" applyFill="1" applyBorder="1" applyAlignment="1" applyProtection="1">
      <alignment horizontal="distributed" vertical="center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177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>
      <alignment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 shrinkToFit="1"/>
    </xf>
    <xf numFmtId="0" fontId="18" fillId="0" borderId="17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 shrinkToFit="1"/>
    </xf>
    <xf numFmtId="176" fontId="6" fillId="0" borderId="17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177" fontId="4" fillId="2" borderId="11" xfId="0" applyNumberFormat="1" applyFont="1" applyFill="1" applyBorder="1" applyAlignment="1" applyProtection="1">
      <alignment horizontal="left" vertical="center" shrinkToFit="1"/>
      <protection locked="0"/>
    </xf>
    <xf numFmtId="177" fontId="4" fillId="2" borderId="17" xfId="0" applyNumberFormat="1" applyFont="1" applyFill="1" applyBorder="1" applyAlignment="1" applyProtection="1">
      <alignment horizontal="left" vertical="center" shrinkToFit="1"/>
      <protection locked="0"/>
    </xf>
    <xf numFmtId="177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1" xfId="0" applyFont="1" applyFill="1" applyBorder="1" applyAlignment="1" applyProtection="1">
      <alignment horizontal="left"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2" xfId="0" applyFont="1" applyFill="1" applyBorder="1" applyAlignment="1" applyProtection="1">
      <alignment horizontal="center" vertical="center" shrinkToFit="1"/>
    </xf>
    <xf numFmtId="0" fontId="11" fillId="0" borderId="19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 shrinkToFit="1"/>
    </xf>
    <xf numFmtId="0" fontId="13" fillId="0" borderId="26" xfId="0" applyFont="1" applyFill="1" applyBorder="1" applyAlignment="1" applyProtection="1">
      <alignment horizontal="center" vertical="center" shrinkToFit="1"/>
    </xf>
    <xf numFmtId="0" fontId="13" fillId="0" borderId="27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33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58" fontId="8" fillId="0" borderId="21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 shrinkToFit="1"/>
    </xf>
    <xf numFmtId="58" fontId="1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18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17" fillId="2" borderId="24" xfId="0" applyFont="1" applyFill="1" applyBorder="1" applyAlignment="1" applyProtection="1">
      <alignment horizontal="center" vertical="center" shrinkToFit="1"/>
      <protection locked="0"/>
    </xf>
    <xf numFmtId="0" fontId="17" fillId="2" borderId="22" xfId="0" applyFont="1" applyFill="1" applyBorder="1" applyAlignment="1" applyProtection="1">
      <alignment horizontal="center" vertical="center" shrinkToFit="1"/>
      <protection locked="0"/>
    </xf>
    <xf numFmtId="0" fontId="17" fillId="2" borderId="14" xfId="0" applyFont="1" applyFill="1" applyBorder="1" applyAlignment="1" applyProtection="1">
      <alignment horizontal="center" vertical="center" shrinkToFit="1"/>
      <protection locked="0"/>
    </xf>
    <xf numFmtId="0" fontId="17" fillId="2" borderId="21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0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435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911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79</xdr:row>
      <xdr:rowOff>0</xdr:rowOff>
    </xdr:from>
    <xdr:to>
      <xdr:col>12</xdr:col>
      <xdr:colOff>1067870</xdr:colOff>
      <xdr:row>79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911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920990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5911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920990" y="148113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920990" y="148113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77</xdr:row>
      <xdr:rowOff>0</xdr:rowOff>
    </xdr:from>
    <xdr:to>
      <xdr:col>12</xdr:col>
      <xdr:colOff>1067870</xdr:colOff>
      <xdr:row>77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7920990" y="148113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5911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79"/>
  <sheetViews>
    <sheetView topLeftCell="A47" zoomScaleNormal="100" zoomScalePageLayoutView="70" workbookViewId="0">
      <selection activeCell="K77" sqref="K77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1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02" t="s">
        <v>91</v>
      </c>
      <c r="D2" s="103"/>
      <c r="E2" s="103"/>
      <c r="F2" s="104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05"/>
      <c r="D3" s="106"/>
      <c r="E3" s="106"/>
      <c r="F3" s="107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08" t="s">
        <v>68</v>
      </c>
      <c r="E4" s="108"/>
      <c r="F4" s="108"/>
      <c r="G4" s="108"/>
      <c r="H4" s="108"/>
      <c r="I4" s="108"/>
      <c r="J4" s="108"/>
      <c r="K4" s="108"/>
      <c r="L4" s="108"/>
      <c r="M4" s="108"/>
    </row>
    <row r="5" spans="2:13" s="5" customFormat="1" ht="20.100000000000001" customHeight="1">
      <c r="D5" s="109" t="s">
        <v>90</v>
      </c>
      <c r="E5" s="109"/>
      <c r="F5" s="109"/>
      <c r="G5" s="109"/>
      <c r="H5" s="109"/>
      <c r="I5" s="109"/>
      <c r="J5" s="109"/>
      <c r="K5" s="109"/>
      <c r="L5" s="109"/>
      <c r="M5" s="109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00" t="s">
        <v>2</v>
      </c>
      <c r="D7" s="101"/>
      <c r="E7" s="110" t="s">
        <v>92</v>
      </c>
      <c r="F7" s="111"/>
      <c r="G7" s="111"/>
      <c r="H7" s="111"/>
      <c r="I7" s="111"/>
      <c r="J7" s="112"/>
      <c r="K7" s="7" t="s">
        <v>67</v>
      </c>
      <c r="L7" s="113" t="s">
        <v>69</v>
      </c>
      <c r="M7" s="114"/>
    </row>
    <row r="8" spans="2:13" ht="15" customHeight="1">
      <c r="C8" s="100" t="s">
        <v>70</v>
      </c>
      <c r="D8" s="101"/>
      <c r="E8" s="154"/>
      <c r="F8" s="155"/>
      <c r="G8" s="156"/>
      <c r="H8" s="94"/>
      <c r="I8" s="8" t="s">
        <v>71</v>
      </c>
      <c r="J8" s="81"/>
      <c r="K8" s="157" t="s">
        <v>61</v>
      </c>
      <c r="L8" s="159"/>
      <c r="M8" s="160"/>
    </row>
    <row r="9" spans="2:13" ht="15" customHeight="1">
      <c r="C9" s="100" t="s">
        <v>63</v>
      </c>
      <c r="D9" s="101"/>
      <c r="E9" s="120"/>
      <c r="F9" s="121"/>
      <c r="G9" s="122"/>
      <c r="H9" s="95"/>
      <c r="I9" s="7" t="s">
        <v>66</v>
      </c>
      <c r="J9" s="81"/>
      <c r="K9" s="158"/>
      <c r="L9" s="161"/>
      <c r="M9" s="162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72</v>
      </c>
    </row>
    <row r="11" spans="2:13" s="15" customFormat="1" ht="13.9" customHeight="1">
      <c r="D11" s="16"/>
      <c r="E11" s="16"/>
      <c r="F11" s="16"/>
      <c r="G11" s="123" t="s">
        <v>73</v>
      </c>
      <c r="H11" s="123"/>
      <c r="I11" s="123"/>
      <c r="J11" s="123"/>
      <c r="K11" s="123"/>
      <c r="L11" s="17"/>
      <c r="M11" s="18"/>
    </row>
    <row r="12" spans="2:13" s="15" customFormat="1" ht="30" customHeight="1">
      <c r="C12" s="12"/>
      <c r="D12" s="19"/>
      <c r="E12" s="19"/>
      <c r="F12" s="20"/>
      <c r="G12" s="115" t="s">
        <v>64</v>
      </c>
      <c r="H12" s="116"/>
      <c r="I12" s="117"/>
      <c r="J12" s="21" t="s">
        <v>74</v>
      </c>
      <c r="K12" s="118" t="str">
        <f>IF(0&lt;COUNTIF(K29:K77,"×"),"×",IF(J77&gt;=40,"○","×"))</f>
        <v>×</v>
      </c>
      <c r="L12" s="119"/>
      <c r="M12" s="22" t="s">
        <v>75</v>
      </c>
    </row>
    <row r="13" spans="2:13" s="15" customFormat="1" ht="13.5" customHeight="1">
      <c r="C13" s="23"/>
      <c r="D13" s="23"/>
      <c r="E13" s="23"/>
      <c r="F13" s="23"/>
      <c r="G13" s="124" t="s">
        <v>65</v>
      </c>
      <c r="H13" s="125"/>
      <c r="I13" s="126"/>
      <c r="J13" s="24" t="s">
        <v>76</v>
      </c>
      <c r="K13" s="133" t="str">
        <f>IF(0&lt;COUNTIF(K29:K77,"×"),"×",IF(J77&gt;=60,"○",IF(J77&lt;40,"×","")))</f>
        <v>×</v>
      </c>
      <c r="L13" s="134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27"/>
      <c r="H14" s="128"/>
      <c r="I14" s="129"/>
      <c r="J14" s="28" t="s">
        <v>77</v>
      </c>
      <c r="K14" s="135" t="str">
        <f>IF(0&lt;COUNTIF(K29:K77,"×"),"×",IF(J77&gt;=50,IF(J77&lt;60,"○",""),""))</f>
        <v>×</v>
      </c>
      <c r="L14" s="136"/>
      <c r="M14" s="29" t="s">
        <v>78</v>
      </c>
    </row>
    <row r="15" spans="2:13" s="26" customFormat="1" ht="13.5" customHeight="1">
      <c r="C15" s="19"/>
      <c r="D15" s="19"/>
      <c r="E15" s="19"/>
      <c r="F15" s="19"/>
      <c r="G15" s="130"/>
      <c r="H15" s="131"/>
      <c r="I15" s="132"/>
      <c r="J15" s="30" t="s">
        <v>79</v>
      </c>
      <c r="K15" s="137" t="str">
        <f>IF(0&lt;COUNTIF(K29:K77,"×"),"×",IF(J77&gt;=40,IF(J77&lt;50,"○",""),""))</f>
        <v>×</v>
      </c>
      <c r="L15" s="138"/>
      <c r="M15" s="31" t="s">
        <v>75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23" t="s">
        <v>80</v>
      </c>
      <c r="H17" s="123"/>
      <c r="I17" s="123"/>
      <c r="J17" s="123"/>
      <c r="K17" s="123"/>
      <c r="L17" s="34"/>
      <c r="M17" s="35"/>
    </row>
    <row r="18" spans="3:13" s="9" customFormat="1" ht="28.5" customHeight="1">
      <c r="F18" s="36"/>
      <c r="G18" s="115" t="s">
        <v>64</v>
      </c>
      <c r="H18" s="116"/>
      <c r="I18" s="117"/>
      <c r="J18" s="21" t="s">
        <v>74</v>
      </c>
      <c r="K18" s="118" t="str">
        <f>IF(0&lt;COUNTIF(L29:L77,"×"),"×",IF(J77&gt;=20,"○","×"))</f>
        <v>×</v>
      </c>
      <c r="L18" s="119"/>
      <c r="M18" s="37" t="s">
        <v>81</v>
      </c>
    </row>
    <row r="19" spans="3:13" s="38" customFormat="1" ht="13.5" customHeight="1">
      <c r="D19" s="39"/>
      <c r="E19" s="40"/>
      <c r="F19" s="40"/>
      <c r="G19" s="124" t="s">
        <v>65</v>
      </c>
      <c r="H19" s="125"/>
      <c r="I19" s="126"/>
      <c r="J19" s="24" t="s">
        <v>74</v>
      </c>
      <c r="K19" s="133" t="str">
        <f>IF(0&lt;COUNTIF(L29:L77,"×"),"×",IF(J77&gt;=40,"○",IF(J77&lt;20,"×","")))</f>
        <v>×</v>
      </c>
      <c r="L19" s="134"/>
      <c r="M19" s="25" t="s">
        <v>62</v>
      </c>
    </row>
    <row r="20" spans="3:13" ht="13.5" customHeight="1">
      <c r="E20" s="2"/>
      <c r="F20" s="2"/>
      <c r="G20" s="127"/>
      <c r="H20" s="128"/>
      <c r="I20" s="129"/>
      <c r="J20" s="28" t="s">
        <v>82</v>
      </c>
      <c r="K20" s="135" t="str">
        <f>IF(0&lt;COUNTIF(L29:L77,"×"),"×",IF(J77&gt;=30,IF(J77&lt;40,"○",""),""))</f>
        <v>×</v>
      </c>
      <c r="L20" s="136"/>
      <c r="M20" s="29" t="s">
        <v>83</v>
      </c>
    </row>
    <row r="21" spans="3:13" ht="13.5" customHeight="1">
      <c r="G21" s="130"/>
      <c r="H21" s="131"/>
      <c r="I21" s="132"/>
      <c r="J21" s="30" t="s">
        <v>76</v>
      </c>
      <c r="K21" s="137" t="str">
        <f>IF(0&lt;COUNTIF(L29:L77,"×"),"×",IF(J77&gt;=20,IF(J77&lt;30,"○",""),""))</f>
        <v>×</v>
      </c>
      <c r="L21" s="138"/>
      <c r="M21" s="31" t="s">
        <v>84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3"/>
      <c r="E23" s="143"/>
      <c r="F23" s="143"/>
      <c r="G23" s="143"/>
      <c r="H23" s="143"/>
      <c r="I23" s="143"/>
      <c r="J23" s="144"/>
      <c r="K23" s="144"/>
      <c r="L23" s="44"/>
      <c r="M23" s="43"/>
    </row>
    <row r="24" spans="3:13" ht="18" customHeight="1">
      <c r="G24" s="41"/>
      <c r="H24" s="41"/>
      <c r="I24" s="41"/>
      <c r="J24" s="163" t="s">
        <v>93</v>
      </c>
      <c r="K24" s="164"/>
      <c r="L24" s="164"/>
      <c r="M24" s="165"/>
    </row>
    <row r="25" spans="3:13" ht="18" customHeight="1">
      <c r="G25" s="41"/>
      <c r="H25" s="41"/>
      <c r="I25" s="41"/>
      <c r="J25" s="166"/>
      <c r="K25" s="167"/>
      <c r="L25" s="167"/>
      <c r="M25" s="168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42" t="s">
        <v>9</v>
      </c>
      <c r="D27" s="142"/>
      <c r="J27" s="89"/>
    </row>
    <row r="28" spans="3:13" ht="16.5" customHeight="1">
      <c r="C28" s="145" t="s">
        <v>5</v>
      </c>
      <c r="D28" s="146"/>
      <c r="E28" s="146"/>
      <c r="F28" s="147"/>
      <c r="G28" s="46" t="s">
        <v>4</v>
      </c>
      <c r="H28" s="46"/>
      <c r="I28" s="46" t="s">
        <v>6</v>
      </c>
      <c r="J28" s="46" t="s">
        <v>1</v>
      </c>
      <c r="K28" s="46" t="s">
        <v>85</v>
      </c>
      <c r="L28" s="46" t="s">
        <v>86</v>
      </c>
      <c r="M28" s="47" t="s">
        <v>3</v>
      </c>
    </row>
    <row r="29" spans="3:13" ht="13.5">
      <c r="C29" s="48" t="s">
        <v>17</v>
      </c>
      <c r="D29" s="148" t="s">
        <v>19</v>
      </c>
      <c r="E29" s="149"/>
      <c r="F29" s="150"/>
      <c r="G29" s="49" t="s">
        <v>87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39" t="s">
        <v>20</v>
      </c>
      <c r="E30" s="140"/>
      <c r="F30" s="141"/>
      <c r="G30" s="53" t="s">
        <v>88</v>
      </c>
      <c r="H30" s="53"/>
      <c r="I30" s="53">
        <v>2</v>
      </c>
      <c r="J30" s="83"/>
      <c r="K30" s="54"/>
      <c r="L30" s="54"/>
      <c r="M30" s="55"/>
    </row>
    <row r="31" spans="3:13" ht="13.5">
      <c r="C31" s="52" t="s">
        <v>17</v>
      </c>
      <c r="D31" s="139" t="s">
        <v>21</v>
      </c>
      <c r="E31" s="140"/>
      <c r="F31" s="141"/>
      <c r="G31" s="53" t="s">
        <v>87</v>
      </c>
      <c r="H31" s="53"/>
      <c r="I31" s="53">
        <v>2</v>
      </c>
      <c r="J31" s="83"/>
      <c r="K31" s="54"/>
      <c r="L31" s="54"/>
      <c r="M31" s="55"/>
    </row>
    <row r="32" spans="3:13" ht="13.5">
      <c r="C32" s="52" t="s">
        <v>17</v>
      </c>
      <c r="D32" s="139" t="s">
        <v>22</v>
      </c>
      <c r="E32" s="140"/>
      <c r="F32" s="141"/>
      <c r="G32" s="53" t="s">
        <v>88</v>
      </c>
      <c r="H32" s="53"/>
      <c r="I32" s="53">
        <v>2</v>
      </c>
      <c r="J32" s="83"/>
      <c r="K32" s="54"/>
      <c r="L32" s="54"/>
      <c r="M32" s="56"/>
    </row>
    <row r="33" spans="3:13" ht="13.5">
      <c r="C33" s="52" t="s">
        <v>17</v>
      </c>
      <c r="D33" s="139" t="s">
        <v>23</v>
      </c>
      <c r="E33" s="140"/>
      <c r="F33" s="141"/>
      <c r="G33" s="53" t="s">
        <v>88</v>
      </c>
      <c r="H33" s="53"/>
      <c r="I33" s="53">
        <v>2</v>
      </c>
      <c r="J33" s="83"/>
      <c r="K33" s="54"/>
      <c r="L33" s="54"/>
      <c r="M33" s="55"/>
    </row>
    <row r="34" spans="3:13" ht="13.5">
      <c r="C34" s="52" t="s">
        <v>17</v>
      </c>
      <c r="D34" s="139" t="s">
        <v>59</v>
      </c>
      <c r="E34" s="140"/>
      <c r="F34" s="141"/>
      <c r="G34" s="53" t="s">
        <v>89</v>
      </c>
      <c r="H34" s="53"/>
      <c r="I34" s="53">
        <v>4</v>
      </c>
      <c r="J34" s="83"/>
      <c r="K34" s="54"/>
      <c r="L34" s="54"/>
      <c r="M34" s="55"/>
    </row>
    <row r="35" spans="3:13" ht="13.5">
      <c r="C35" s="52" t="s">
        <v>17</v>
      </c>
      <c r="D35" s="139" t="s">
        <v>60</v>
      </c>
      <c r="E35" s="140"/>
      <c r="F35" s="141"/>
      <c r="G35" s="53" t="s">
        <v>89</v>
      </c>
      <c r="H35" s="53"/>
      <c r="I35" s="53">
        <v>4</v>
      </c>
      <c r="J35" s="83"/>
      <c r="K35" s="54"/>
      <c r="L35" s="54"/>
      <c r="M35" s="56"/>
    </row>
    <row r="36" spans="3:13" s="57" customFormat="1" ht="15" customHeight="1">
      <c r="C36" s="151" t="s">
        <v>0</v>
      </c>
      <c r="D36" s="152"/>
      <c r="E36" s="152"/>
      <c r="F36" s="152"/>
      <c r="G36" s="153"/>
      <c r="H36" s="92"/>
      <c r="I36" s="58">
        <f>SUM(I29:I35)</f>
        <v>18</v>
      </c>
      <c r="J36" s="59">
        <f>SUM(J29:J35)</f>
        <v>0</v>
      </c>
      <c r="K36" s="60" t="str">
        <f>IF(J36&gt;=7,"○","×")</f>
        <v>×</v>
      </c>
      <c r="L36" s="60" t="str">
        <f>IF(J36&gt;=3,"○","×")</f>
        <v>×</v>
      </c>
      <c r="M36" s="93" t="s">
        <v>132</v>
      </c>
    </row>
    <row r="37" spans="3:13" ht="13.5">
      <c r="C37" s="48" t="s">
        <v>16</v>
      </c>
      <c r="D37" s="148" t="s">
        <v>26</v>
      </c>
      <c r="E37" s="149"/>
      <c r="F37" s="150"/>
      <c r="G37" s="49" t="s">
        <v>88</v>
      </c>
      <c r="H37" s="49"/>
      <c r="I37" s="49">
        <v>2</v>
      </c>
      <c r="J37" s="82"/>
      <c r="K37" s="50"/>
      <c r="L37" s="61"/>
      <c r="M37" s="97"/>
    </row>
    <row r="38" spans="3:13" ht="13.5">
      <c r="C38" s="52" t="s">
        <v>16</v>
      </c>
      <c r="D38" s="139" t="s">
        <v>27</v>
      </c>
      <c r="E38" s="140"/>
      <c r="F38" s="141"/>
      <c r="G38" s="53" t="s">
        <v>88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39" t="s">
        <v>28</v>
      </c>
      <c r="E39" s="140"/>
      <c r="F39" s="141"/>
      <c r="G39" s="53" t="s">
        <v>87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39" t="s">
        <v>29</v>
      </c>
      <c r="E40" s="140"/>
      <c r="F40" s="141"/>
      <c r="G40" s="53" t="s">
        <v>87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39" t="s">
        <v>30</v>
      </c>
      <c r="E41" s="140"/>
      <c r="F41" s="141"/>
      <c r="G41" s="53" t="s">
        <v>88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39" t="s">
        <v>31</v>
      </c>
      <c r="E42" s="140"/>
      <c r="F42" s="141"/>
      <c r="G42" s="53" t="s">
        <v>89</v>
      </c>
      <c r="H42" s="53"/>
      <c r="I42" s="53">
        <v>2</v>
      </c>
      <c r="J42" s="83"/>
      <c r="K42" s="54"/>
      <c r="L42" s="54"/>
      <c r="M42" s="98"/>
    </row>
    <row r="43" spans="3:13" ht="13.5">
      <c r="C43" s="52" t="s">
        <v>16</v>
      </c>
      <c r="D43" s="139" t="s">
        <v>32</v>
      </c>
      <c r="E43" s="140"/>
      <c r="F43" s="141"/>
      <c r="G43" s="53" t="s">
        <v>88</v>
      </c>
      <c r="H43" s="53"/>
      <c r="I43" s="53">
        <v>2</v>
      </c>
      <c r="J43" s="83"/>
      <c r="K43" s="54"/>
      <c r="L43" s="54"/>
      <c r="M43" s="98"/>
    </row>
    <row r="44" spans="3:13" ht="13.5">
      <c r="C44" s="52" t="s">
        <v>16</v>
      </c>
      <c r="D44" s="139" t="s">
        <v>33</v>
      </c>
      <c r="E44" s="140"/>
      <c r="F44" s="141"/>
      <c r="G44" s="53" t="s">
        <v>88</v>
      </c>
      <c r="H44" s="53"/>
      <c r="I44" s="53">
        <v>2</v>
      </c>
      <c r="J44" s="83"/>
      <c r="K44" s="54"/>
      <c r="L44" s="54"/>
      <c r="M44" s="98"/>
    </row>
    <row r="45" spans="3:13" ht="13.5">
      <c r="C45" s="52" t="s">
        <v>16</v>
      </c>
      <c r="D45" s="139" t="s">
        <v>34</v>
      </c>
      <c r="E45" s="140"/>
      <c r="F45" s="141"/>
      <c r="G45" s="53" t="s">
        <v>89</v>
      </c>
      <c r="H45" s="53"/>
      <c r="I45" s="53">
        <v>2</v>
      </c>
      <c r="J45" s="83"/>
      <c r="K45" s="54"/>
      <c r="L45" s="54"/>
      <c r="M45" s="98"/>
    </row>
    <row r="46" spans="3:13" s="57" customFormat="1" ht="15" customHeight="1">
      <c r="C46" s="151" t="s">
        <v>0</v>
      </c>
      <c r="D46" s="152"/>
      <c r="E46" s="152"/>
      <c r="F46" s="152"/>
      <c r="G46" s="153"/>
      <c r="H46" s="92"/>
      <c r="I46" s="58">
        <f>SUM(I37:I45)</f>
        <v>18</v>
      </c>
      <c r="J46" s="63">
        <f>SUM(J37:J45)</f>
        <v>0</v>
      </c>
      <c r="K46" s="60" t="str">
        <f>IF(J46&gt;=7,"○","×")</f>
        <v>×</v>
      </c>
      <c r="L46" s="60"/>
      <c r="M46" s="93" t="s">
        <v>133</v>
      </c>
    </row>
    <row r="47" spans="3:13" ht="13.5">
      <c r="C47" s="48" t="s">
        <v>15</v>
      </c>
      <c r="D47" s="148" t="s">
        <v>35</v>
      </c>
      <c r="E47" s="149"/>
      <c r="F47" s="150"/>
      <c r="G47" s="49" t="s">
        <v>88</v>
      </c>
      <c r="H47" s="49"/>
      <c r="I47" s="49">
        <v>2</v>
      </c>
      <c r="J47" s="82"/>
      <c r="K47" s="50"/>
      <c r="L47" s="61"/>
      <c r="M47" s="97"/>
    </row>
    <row r="48" spans="3:13" s="57" customFormat="1" ht="15" customHeight="1">
      <c r="C48" s="151" t="s">
        <v>0</v>
      </c>
      <c r="D48" s="152"/>
      <c r="E48" s="152"/>
      <c r="F48" s="152"/>
      <c r="G48" s="153"/>
      <c r="H48" s="92"/>
      <c r="I48" s="58">
        <f>SUM(I47:I47)</f>
        <v>2</v>
      </c>
      <c r="J48" s="63">
        <f>SUM(J47:J47)</f>
        <v>0</v>
      </c>
      <c r="K48" s="60" t="str">
        <f>IF(J48&gt;=2,"○","×")</f>
        <v>×</v>
      </c>
      <c r="L48" s="60"/>
      <c r="M48" s="93" t="s">
        <v>134</v>
      </c>
    </row>
    <row r="49" spans="3:13" ht="13.5">
      <c r="C49" s="48" t="s">
        <v>14</v>
      </c>
      <c r="D49" s="148" t="s">
        <v>36</v>
      </c>
      <c r="E49" s="149"/>
      <c r="F49" s="150"/>
      <c r="G49" s="49" t="s">
        <v>88</v>
      </c>
      <c r="H49" s="49"/>
      <c r="I49" s="49">
        <v>2</v>
      </c>
      <c r="J49" s="82"/>
      <c r="K49" s="50"/>
      <c r="L49" s="61"/>
      <c r="M49" s="97"/>
    </row>
    <row r="50" spans="3:13" s="57" customFormat="1" ht="15" customHeight="1">
      <c r="C50" s="151" t="s">
        <v>0</v>
      </c>
      <c r="D50" s="152"/>
      <c r="E50" s="152"/>
      <c r="F50" s="152"/>
      <c r="G50" s="153"/>
      <c r="H50" s="92"/>
      <c r="I50" s="58">
        <f>SUM(I49:I49)</f>
        <v>2</v>
      </c>
      <c r="J50" s="63">
        <f>SUM(J49:J49)</f>
        <v>0</v>
      </c>
      <c r="K50" s="60" t="str">
        <f>IF(J50&gt;=2,"○","×")</f>
        <v>×</v>
      </c>
      <c r="L50" s="60" t="str">
        <f>IF(SUM(J46,J48,J50)&gt;=2,"○","×")</f>
        <v>×</v>
      </c>
      <c r="M50" s="93" t="s">
        <v>135</v>
      </c>
    </row>
    <row r="51" spans="3:13" ht="13.5">
      <c r="C51" s="64" t="s">
        <v>13</v>
      </c>
      <c r="D51" s="148" t="s">
        <v>37</v>
      </c>
      <c r="E51" s="149"/>
      <c r="F51" s="150"/>
      <c r="G51" s="49" t="s">
        <v>88</v>
      </c>
      <c r="H51" s="49"/>
      <c r="I51" s="49">
        <v>2</v>
      </c>
      <c r="J51" s="82"/>
      <c r="K51" s="50"/>
      <c r="L51" s="61"/>
      <c r="M51" s="97"/>
    </row>
    <row r="52" spans="3:13" ht="13.5">
      <c r="C52" s="65" t="s">
        <v>13</v>
      </c>
      <c r="D52" s="139" t="s">
        <v>38</v>
      </c>
      <c r="E52" s="140"/>
      <c r="F52" s="141"/>
      <c r="G52" s="53" t="s">
        <v>88</v>
      </c>
      <c r="H52" s="53"/>
      <c r="I52" s="53">
        <v>2</v>
      </c>
      <c r="J52" s="83"/>
      <c r="K52" s="54"/>
      <c r="L52" s="54"/>
      <c r="M52" s="98"/>
    </row>
    <row r="53" spans="3:13" s="57" customFormat="1" ht="15" customHeight="1">
      <c r="C53" s="151" t="s">
        <v>0</v>
      </c>
      <c r="D53" s="152"/>
      <c r="E53" s="152"/>
      <c r="F53" s="152"/>
      <c r="G53" s="153"/>
      <c r="H53" s="92"/>
      <c r="I53" s="58">
        <f>SUM(I51:I52)</f>
        <v>4</v>
      </c>
      <c r="J53" s="63">
        <f>SUM(J51:J52)</f>
        <v>0</v>
      </c>
      <c r="K53" s="60" t="str">
        <f>IF(J53&gt;=4,"○","×")</f>
        <v>×</v>
      </c>
      <c r="L53" s="60"/>
      <c r="M53" s="93" t="s">
        <v>136</v>
      </c>
    </row>
    <row r="54" spans="3:13" ht="13.5">
      <c r="C54" s="64" t="s">
        <v>12</v>
      </c>
      <c r="D54" s="148" t="s">
        <v>39</v>
      </c>
      <c r="E54" s="149"/>
      <c r="F54" s="150"/>
      <c r="G54" s="49" t="s">
        <v>88</v>
      </c>
      <c r="H54" s="49"/>
      <c r="I54" s="49">
        <v>2</v>
      </c>
      <c r="J54" s="82"/>
      <c r="K54" s="50"/>
      <c r="L54" s="61"/>
      <c r="M54" s="97"/>
    </row>
    <row r="55" spans="3:13" ht="13.5">
      <c r="C55" s="65" t="s">
        <v>12</v>
      </c>
      <c r="D55" s="139" t="s">
        <v>40</v>
      </c>
      <c r="E55" s="140"/>
      <c r="F55" s="141"/>
      <c r="G55" s="53" t="s">
        <v>89</v>
      </c>
      <c r="H55" s="53"/>
      <c r="I55" s="53">
        <v>2</v>
      </c>
      <c r="J55" s="83"/>
      <c r="K55" s="54"/>
      <c r="L55" s="54"/>
      <c r="M55" s="99"/>
    </row>
    <row r="56" spans="3:13" s="57" customFormat="1" ht="15" customHeight="1">
      <c r="C56" s="151" t="s">
        <v>0</v>
      </c>
      <c r="D56" s="152"/>
      <c r="E56" s="152"/>
      <c r="F56" s="152"/>
      <c r="G56" s="153"/>
      <c r="H56" s="92"/>
      <c r="I56" s="58">
        <f>SUM(I54:I55)</f>
        <v>4</v>
      </c>
      <c r="J56" s="63">
        <f>SUM(J54:J55)</f>
        <v>0</v>
      </c>
      <c r="K56" s="60" t="str">
        <f>IF(J56&gt;=3,"○","×")</f>
        <v>×</v>
      </c>
      <c r="L56" s="60"/>
      <c r="M56" s="93" t="s">
        <v>137</v>
      </c>
    </row>
    <row r="57" spans="3:13" ht="13.5">
      <c r="C57" s="64" t="s">
        <v>41</v>
      </c>
      <c r="D57" s="148" t="s">
        <v>42</v>
      </c>
      <c r="E57" s="149"/>
      <c r="F57" s="150"/>
      <c r="G57" s="49" t="s">
        <v>89</v>
      </c>
      <c r="H57" s="49"/>
      <c r="I57" s="49">
        <v>2</v>
      </c>
      <c r="J57" s="82"/>
      <c r="K57" s="50"/>
      <c r="L57" s="61"/>
      <c r="M57" s="97"/>
    </row>
    <row r="58" spans="3:13" ht="13.5">
      <c r="C58" s="65" t="s">
        <v>41</v>
      </c>
      <c r="D58" s="139" t="s">
        <v>43</v>
      </c>
      <c r="E58" s="140"/>
      <c r="F58" s="141"/>
      <c r="G58" s="53" t="s">
        <v>89</v>
      </c>
      <c r="H58" s="53"/>
      <c r="I58" s="53">
        <v>2</v>
      </c>
      <c r="J58" s="83"/>
      <c r="K58" s="54"/>
      <c r="L58" s="54"/>
      <c r="M58" s="98"/>
    </row>
    <row r="59" spans="3:13" ht="13.5">
      <c r="C59" s="65" t="s">
        <v>41</v>
      </c>
      <c r="D59" s="139" t="s">
        <v>44</v>
      </c>
      <c r="E59" s="140"/>
      <c r="F59" s="141"/>
      <c r="G59" s="53" t="s">
        <v>88</v>
      </c>
      <c r="H59" s="53"/>
      <c r="I59" s="53">
        <v>2</v>
      </c>
      <c r="J59" s="83"/>
      <c r="K59" s="54"/>
      <c r="L59" s="54"/>
      <c r="M59" s="98"/>
    </row>
    <row r="60" spans="3:13" s="57" customFormat="1" ht="15" customHeight="1">
      <c r="C60" s="151" t="s">
        <v>0</v>
      </c>
      <c r="D60" s="152"/>
      <c r="E60" s="152"/>
      <c r="F60" s="152"/>
      <c r="G60" s="153"/>
      <c r="H60" s="92"/>
      <c r="I60" s="58">
        <f>SUM(I57:I59)</f>
        <v>6</v>
      </c>
      <c r="J60" s="63">
        <f>SUM(J57:J59)</f>
        <v>0</v>
      </c>
      <c r="K60" s="60" t="str">
        <f>IF(J60&gt;=2,"○","×")</f>
        <v>×</v>
      </c>
      <c r="L60" s="60" t="str">
        <f>IF(SUM(J53,J56,J60)&gt;=3,"○","×")</f>
        <v>×</v>
      </c>
      <c r="M60" s="93" t="s">
        <v>138</v>
      </c>
    </row>
    <row r="61" spans="3:13" ht="13.5">
      <c r="C61" s="48" t="s">
        <v>45</v>
      </c>
      <c r="D61" s="148" t="s">
        <v>46</v>
      </c>
      <c r="E61" s="149"/>
      <c r="F61" s="150"/>
      <c r="G61" s="49" t="s">
        <v>89</v>
      </c>
      <c r="H61" s="49"/>
      <c r="I61" s="49">
        <v>2</v>
      </c>
      <c r="J61" s="82"/>
      <c r="K61" s="50"/>
      <c r="L61" s="61"/>
      <c r="M61" s="97"/>
    </row>
    <row r="62" spans="3:13" s="57" customFormat="1" ht="15" customHeight="1">
      <c r="C62" s="151" t="s">
        <v>0</v>
      </c>
      <c r="D62" s="152"/>
      <c r="E62" s="152"/>
      <c r="F62" s="152"/>
      <c r="G62" s="153"/>
      <c r="H62" s="92"/>
      <c r="I62" s="58">
        <f>SUM(I61:I61)</f>
        <v>2</v>
      </c>
      <c r="J62" s="63">
        <f>SUM(J61:J61)</f>
        <v>0</v>
      </c>
      <c r="K62" s="60" t="str">
        <f>IF(J62&gt;=2,"○","×")</f>
        <v>×</v>
      </c>
      <c r="L62" s="60" t="str">
        <f>IF(J62&gt;=1,"○","×")</f>
        <v>×</v>
      </c>
      <c r="M62" s="93" t="s">
        <v>139</v>
      </c>
    </row>
    <row r="63" spans="3:13" ht="13.5">
      <c r="C63" s="48" t="s">
        <v>47</v>
      </c>
      <c r="D63" s="148" t="s">
        <v>48</v>
      </c>
      <c r="E63" s="149"/>
      <c r="F63" s="150"/>
      <c r="G63" s="49" t="s">
        <v>89</v>
      </c>
      <c r="H63" s="49"/>
      <c r="I63" s="49">
        <v>2</v>
      </c>
      <c r="J63" s="82"/>
      <c r="K63" s="50"/>
      <c r="L63" s="61"/>
      <c r="M63" s="97"/>
    </row>
    <row r="64" spans="3:13" ht="13.5">
      <c r="C64" s="145" t="s">
        <v>0</v>
      </c>
      <c r="D64" s="146"/>
      <c r="E64" s="146"/>
      <c r="F64" s="146"/>
      <c r="G64" s="147"/>
      <c r="H64" s="91"/>
      <c r="I64" s="66">
        <f>SUM(I63:I63)</f>
        <v>2</v>
      </c>
      <c r="J64" s="63">
        <f>SUM(J63:J63)</f>
        <v>0</v>
      </c>
      <c r="K64" s="67" t="str">
        <f>IF(J64&gt;=1,"○","×")</f>
        <v>×</v>
      </c>
      <c r="L64" s="67" t="str">
        <f>IF(J64&gt;=1,"○","×")</f>
        <v>×</v>
      </c>
      <c r="M64" s="93" t="s">
        <v>140</v>
      </c>
    </row>
    <row r="65" spans="3:13" ht="13.5">
      <c r="C65" s="68" t="s">
        <v>11</v>
      </c>
      <c r="D65" s="148" t="s">
        <v>49</v>
      </c>
      <c r="E65" s="149"/>
      <c r="F65" s="150"/>
      <c r="G65" s="49" t="s">
        <v>88</v>
      </c>
      <c r="H65" s="49"/>
      <c r="I65" s="49">
        <v>2</v>
      </c>
      <c r="J65" s="82"/>
      <c r="K65" s="50"/>
      <c r="L65" s="61"/>
      <c r="M65" s="62"/>
    </row>
    <row r="66" spans="3:13" ht="13.5">
      <c r="C66" s="52" t="s">
        <v>11</v>
      </c>
      <c r="D66" s="139" t="s">
        <v>50</v>
      </c>
      <c r="E66" s="140"/>
      <c r="F66" s="141"/>
      <c r="G66" s="53" t="s">
        <v>88</v>
      </c>
      <c r="H66" s="53"/>
      <c r="I66" s="53">
        <v>2</v>
      </c>
      <c r="J66" s="83"/>
      <c r="K66" s="54"/>
      <c r="L66" s="54"/>
      <c r="M66" s="55"/>
    </row>
    <row r="67" spans="3:13" ht="13.5">
      <c r="C67" s="52" t="s">
        <v>11</v>
      </c>
      <c r="D67" s="139" t="s">
        <v>51</v>
      </c>
      <c r="E67" s="140"/>
      <c r="F67" s="141"/>
      <c r="G67" s="53" t="s">
        <v>87</v>
      </c>
      <c r="H67" s="53"/>
      <c r="I67" s="53">
        <v>2</v>
      </c>
      <c r="J67" s="83"/>
      <c r="K67" s="54"/>
      <c r="L67" s="54"/>
      <c r="M67" s="55"/>
    </row>
    <row r="68" spans="3:13" ht="13.5">
      <c r="C68" s="69" t="s">
        <v>11</v>
      </c>
      <c r="D68" s="139" t="s">
        <v>52</v>
      </c>
      <c r="E68" s="140"/>
      <c r="F68" s="141"/>
      <c r="G68" s="70" t="s">
        <v>88</v>
      </c>
      <c r="H68" s="70"/>
      <c r="I68" s="53">
        <v>2</v>
      </c>
      <c r="J68" s="84"/>
      <c r="K68" s="71"/>
      <c r="L68" s="71"/>
      <c r="M68" s="72"/>
    </row>
    <row r="69" spans="3:13" ht="13.5">
      <c r="C69" s="52" t="s">
        <v>11</v>
      </c>
      <c r="D69" s="139" t="s">
        <v>53</v>
      </c>
      <c r="E69" s="140"/>
      <c r="F69" s="141"/>
      <c r="G69" s="53" t="s">
        <v>88</v>
      </c>
      <c r="H69" s="53"/>
      <c r="I69" s="53">
        <v>2</v>
      </c>
      <c r="J69" s="83"/>
      <c r="K69" s="54"/>
      <c r="L69" s="54"/>
      <c r="M69" s="55"/>
    </row>
    <row r="70" spans="3:13" ht="13.5">
      <c r="C70" s="69" t="s">
        <v>11</v>
      </c>
      <c r="D70" s="139" t="s">
        <v>54</v>
      </c>
      <c r="E70" s="140"/>
      <c r="F70" s="141"/>
      <c r="G70" s="70" t="s">
        <v>89</v>
      </c>
      <c r="H70" s="70"/>
      <c r="I70" s="53">
        <v>2</v>
      </c>
      <c r="J70" s="84"/>
      <c r="K70" s="71"/>
      <c r="L70" s="71"/>
      <c r="M70" s="72"/>
    </row>
    <row r="71" spans="3:13" ht="13.5">
      <c r="C71" s="52" t="s">
        <v>11</v>
      </c>
      <c r="D71" s="139" t="s">
        <v>55</v>
      </c>
      <c r="E71" s="140"/>
      <c r="F71" s="141"/>
      <c r="G71" s="53" t="s">
        <v>89</v>
      </c>
      <c r="H71" s="53"/>
      <c r="I71" s="53">
        <v>2</v>
      </c>
      <c r="J71" s="83"/>
      <c r="K71" s="54"/>
      <c r="L71" s="54"/>
      <c r="M71" s="55"/>
    </row>
    <row r="72" spans="3:13" ht="13.5">
      <c r="C72" s="69" t="s">
        <v>11</v>
      </c>
      <c r="D72" s="139" t="s">
        <v>56</v>
      </c>
      <c r="E72" s="140"/>
      <c r="F72" s="141"/>
      <c r="G72" s="70" t="s">
        <v>87</v>
      </c>
      <c r="H72" s="70"/>
      <c r="I72" s="53">
        <v>2</v>
      </c>
      <c r="J72" s="84"/>
      <c r="K72" s="71"/>
      <c r="L72" s="71"/>
      <c r="M72" s="72"/>
    </row>
    <row r="73" spans="3:13" ht="13.5">
      <c r="C73" s="52" t="s">
        <v>11</v>
      </c>
      <c r="D73" s="139" t="s">
        <v>57</v>
      </c>
      <c r="E73" s="140"/>
      <c r="F73" s="141"/>
      <c r="G73" s="53" t="s">
        <v>88</v>
      </c>
      <c r="H73" s="53"/>
      <c r="I73" s="53">
        <v>2</v>
      </c>
      <c r="J73" s="83"/>
      <c r="K73" s="54"/>
      <c r="L73" s="54"/>
      <c r="M73" s="55"/>
    </row>
    <row r="74" spans="3:13" ht="13.5">
      <c r="C74" s="69" t="s">
        <v>11</v>
      </c>
      <c r="D74" s="139" t="s">
        <v>58</v>
      </c>
      <c r="E74" s="140"/>
      <c r="F74" s="141"/>
      <c r="G74" s="70" t="s">
        <v>89</v>
      </c>
      <c r="H74" s="70"/>
      <c r="I74" s="53">
        <v>2</v>
      </c>
      <c r="J74" s="84"/>
      <c r="K74" s="71"/>
      <c r="L74" s="71"/>
      <c r="M74" s="72"/>
    </row>
    <row r="75" spans="3:13" s="57" customFormat="1" ht="15" customHeight="1">
      <c r="C75" s="151" t="s">
        <v>0</v>
      </c>
      <c r="D75" s="152"/>
      <c r="E75" s="152"/>
      <c r="F75" s="152"/>
      <c r="G75" s="153"/>
      <c r="H75" s="92"/>
      <c r="I75" s="73">
        <f>SUM(I65:I74)</f>
        <v>20</v>
      </c>
      <c r="J75" s="63">
        <f>SUM(J65:J74)</f>
        <v>0</v>
      </c>
      <c r="K75" s="73" t="s">
        <v>18</v>
      </c>
      <c r="L75" s="73" t="s">
        <v>18</v>
      </c>
      <c r="M75" s="96" t="s">
        <v>131</v>
      </c>
    </row>
    <row r="76" spans="3:13" s="57" customFormat="1" ht="15" customHeight="1">
      <c r="C76" s="151" t="s">
        <v>7</v>
      </c>
      <c r="D76" s="152"/>
      <c r="E76" s="152"/>
      <c r="F76" s="152"/>
      <c r="G76" s="153"/>
      <c r="H76" s="92"/>
      <c r="I76" s="73">
        <f>SUM(I64,I62,I60,I56,I53,I50,I48,I46,I36)</f>
        <v>58</v>
      </c>
      <c r="J76" s="63">
        <f>SUM(J64,J62,J60,J56,J53,J50,J48,J46,J36)</f>
        <v>0</v>
      </c>
      <c r="K76" s="60" t="str">
        <f>IF(J76&gt;=30,"○","×")</f>
        <v>×</v>
      </c>
      <c r="L76" s="60" t="str">
        <f>IF(J76&gt;=10,"○","×")</f>
        <v>×</v>
      </c>
      <c r="M76" s="96" t="s">
        <v>141</v>
      </c>
    </row>
    <row r="77" spans="3:13" s="57" customFormat="1" ht="15" customHeight="1">
      <c r="C77" s="151" t="s">
        <v>8</v>
      </c>
      <c r="D77" s="152"/>
      <c r="E77" s="152"/>
      <c r="F77" s="152"/>
      <c r="G77" s="153"/>
      <c r="H77" s="92"/>
      <c r="I77" s="73">
        <f>SUM(I75:I76)</f>
        <v>78</v>
      </c>
      <c r="J77" s="63">
        <f>SUM(J75:J76)</f>
        <v>0</v>
      </c>
      <c r="K77" s="60" t="str">
        <f>IF(J77&gt;=40,"○","×")</f>
        <v>×</v>
      </c>
      <c r="L77" s="60" t="str">
        <f>IF(J77&gt;=20,"○","×")</f>
        <v>×</v>
      </c>
      <c r="M77" s="96" t="s">
        <v>142</v>
      </c>
    </row>
    <row r="78" spans="3:13" ht="13.5">
      <c r="C78" s="74"/>
      <c r="D78" s="75"/>
      <c r="E78" s="75"/>
      <c r="F78" s="74"/>
      <c r="G78" s="76"/>
      <c r="H78" s="76"/>
      <c r="I78" s="77"/>
      <c r="J78" s="78"/>
      <c r="K78" s="79"/>
      <c r="L78" s="79"/>
      <c r="M78" s="80"/>
    </row>
    <row r="79" spans="3:13" ht="11.25" customHeight="1"/>
  </sheetData>
  <dataConsolidate/>
  <mergeCells count="80">
    <mergeCell ref="C76:G76"/>
    <mergeCell ref="C77:G77"/>
    <mergeCell ref="E8:G8"/>
    <mergeCell ref="K8:K9"/>
    <mergeCell ref="L8:M9"/>
    <mergeCell ref="J24:M25"/>
    <mergeCell ref="D70:F70"/>
    <mergeCell ref="D71:F71"/>
    <mergeCell ref="D72:F72"/>
    <mergeCell ref="D73:F73"/>
    <mergeCell ref="D74:F74"/>
    <mergeCell ref="C75:G75"/>
    <mergeCell ref="C64:G64"/>
    <mergeCell ref="D65:F65"/>
    <mergeCell ref="D66:F66"/>
    <mergeCell ref="D67:F67"/>
    <mergeCell ref="D68:F68"/>
    <mergeCell ref="D69:F69"/>
    <mergeCell ref="D58:F58"/>
    <mergeCell ref="D59:F59"/>
    <mergeCell ref="C60:G60"/>
    <mergeCell ref="D61:F61"/>
    <mergeCell ref="C62:G62"/>
    <mergeCell ref="D63:F63"/>
    <mergeCell ref="D57:F57"/>
    <mergeCell ref="C46:G46"/>
    <mergeCell ref="D47:F47"/>
    <mergeCell ref="C48:G48"/>
    <mergeCell ref="D49:F49"/>
    <mergeCell ref="C50:G50"/>
    <mergeCell ref="D51:F51"/>
    <mergeCell ref="D52:F52"/>
    <mergeCell ref="C53:G53"/>
    <mergeCell ref="D54:F54"/>
    <mergeCell ref="D55:F55"/>
    <mergeCell ref="C56:G56"/>
    <mergeCell ref="D45:F45"/>
    <mergeCell ref="D34:F34"/>
    <mergeCell ref="D35:F35"/>
    <mergeCell ref="C36:G36"/>
    <mergeCell ref="D37:F37"/>
    <mergeCell ref="D38:F38"/>
    <mergeCell ref="D39:F39"/>
    <mergeCell ref="D40:F40"/>
    <mergeCell ref="D41:F41"/>
    <mergeCell ref="D42:F42"/>
    <mergeCell ref="D43:F43"/>
    <mergeCell ref="D44:F44"/>
    <mergeCell ref="D33:F33"/>
    <mergeCell ref="C27:D27"/>
    <mergeCell ref="G19:I21"/>
    <mergeCell ref="K19:L19"/>
    <mergeCell ref="K20:L20"/>
    <mergeCell ref="K21:L21"/>
    <mergeCell ref="D23:I23"/>
    <mergeCell ref="J23:K23"/>
    <mergeCell ref="C28:F28"/>
    <mergeCell ref="D29:F29"/>
    <mergeCell ref="D30:F30"/>
    <mergeCell ref="D31:F31"/>
    <mergeCell ref="D32:F32"/>
    <mergeCell ref="G18:I18"/>
    <mergeCell ref="K18:L18"/>
    <mergeCell ref="C9:D9"/>
    <mergeCell ref="E9:G9"/>
    <mergeCell ref="G11:K11"/>
    <mergeCell ref="G12:I12"/>
    <mergeCell ref="K12:L12"/>
    <mergeCell ref="G13:I15"/>
    <mergeCell ref="K13:L13"/>
    <mergeCell ref="K14:L14"/>
    <mergeCell ref="K15:L15"/>
    <mergeCell ref="G17:K17"/>
    <mergeCell ref="C8:D8"/>
    <mergeCell ref="C2:F3"/>
    <mergeCell ref="D4:M4"/>
    <mergeCell ref="D5:M5"/>
    <mergeCell ref="C7:D7"/>
    <mergeCell ref="E7:J7"/>
    <mergeCell ref="L7:M7"/>
  </mergeCells>
  <phoneticPr fontId="2"/>
  <conditionalFormatting sqref="K12">
    <cfRule type="expression" dxfId="59" priority="8" stopIfTrue="1">
      <formula>$K$12="×"</formula>
    </cfRule>
    <cfRule type="expression" dxfId="58" priority="9" stopIfTrue="1">
      <formula>#REF!="×"</formula>
    </cfRule>
  </conditionalFormatting>
  <conditionalFormatting sqref="K13">
    <cfRule type="expression" dxfId="57" priority="7" stopIfTrue="1">
      <formula>$K$13="×"</formula>
    </cfRule>
  </conditionalFormatting>
  <conditionalFormatting sqref="K14">
    <cfRule type="expression" dxfId="56" priority="6" stopIfTrue="1">
      <formula>$K$14="×"</formula>
    </cfRule>
  </conditionalFormatting>
  <conditionalFormatting sqref="K15">
    <cfRule type="expression" dxfId="55" priority="5" stopIfTrue="1">
      <formula>$K$15="×"</formula>
    </cfRule>
  </conditionalFormatting>
  <conditionalFormatting sqref="K18">
    <cfRule type="expression" dxfId="54" priority="2" stopIfTrue="1">
      <formula>$K$18="×"</formula>
    </cfRule>
  </conditionalFormatting>
  <conditionalFormatting sqref="K19">
    <cfRule type="expression" dxfId="53" priority="3" stopIfTrue="1">
      <formula>$K$19="×"</formula>
    </cfRule>
  </conditionalFormatting>
  <conditionalFormatting sqref="K20">
    <cfRule type="expression" dxfId="52" priority="4" stopIfTrue="1">
      <formula>$K$20="×"</formula>
    </cfRule>
  </conditionalFormatting>
  <conditionalFormatting sqref="K21">
    <cfRule type="expression" dxfId="51" priority="1" stopIfTrue="1">
      <formula>$K$21="×"</formula>
    </cfRule>
  </conditionalFormatting>
  <conditionalFormatting sqref="K36:L36 K46:L46 K48:L48 K50:L50 K53:L53 K56:L56 K60:L60 K62:L62 K64:L64">
    <cfRule type="cellIs" dxfId="50" priority="12" stopIfTrue="1" operator="equal">
      <formula>"×"</formula>
    </cfRule>
  </conditionalFormatting>
  <conditionalFormatting sqref="L11">
    <cfRule type="cellIs" dxfId="49" priority="10" stopIfTrue="1" operator="equal">
      <formula>"×"</formula>
    </cfRule>
  </conditionalFormatting>
  <conditionalFormatting sqref="L17 K75:L78">
    <cfRule type="cellIs" dxfId="48" priority="11" stopIfTrue="1" operator="equal">
      <formula>"×"</formula>
    </cfRule>
  </conditionalFormatting>
  <dataValidations count="2">
    <dataValidation type="whole" operator="equal" allowBlank="1" showInputMessage="1" showErrorMessage="1" sqref="J29:J33 J37:J45 J47 J49 J51:J52 J54:J55 J57:J59 J61 J63 J65:J74" xr:uid="{00000000-0002-0000-0000-000000000000}">
      <formula1>2</formula1>
    </dataValidation>
    <dataValidation type="whole" operator="equal" allowBlank="1" showInputMessage="1" showErrorMessage="1" sqref="J34:J35" xr:uid="{00000000-0002-0000-0000-000001000000}">
      <formula1>4</formula1>
    </dataValidation>
  </dataValidations>
  <printOptions horizontalCentered="1"/>
  <pageMargins left="0.11811023622047245" right="0.11811023622047245" top="0.19685039370078741" bottom="0.15748031496062992" header="0.19685039370078741" footer="0.15748031496062992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1:M79"/>
  <sheetViews>
    <sheetView topLeftCell="A42" zoomScaleNormal="100" zoomScalePageLayoutView="70" workbookViewId="0">
      <selection activeCell="K77" sqref="K77:L77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1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02" t="s">
        <v>91</v>
      </c>
      <c r="D2" s="103"/>
      <c r="E2" s="103"/>
      <c r="F2" s="104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05"/>
      <c r="D3" s="106"/>
      <c r="E3" s="106"/>
      <c r="F3" s="107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08" t="s">
        <v>68</v>
      </c>
      <c r="E4" s="108"/>
      <c r="F4" s="108"/>
      <c r="G4" s="108"/>
      <c r="H4" s="108"/>
      <c r="I4" s="108"/>
      <c r="J4" s="108"/>
      <c r="K4" s="108"/>
      <c r="L4" s="108"/>
      <c r="M4" s="108"/>
    </row>
    <row r="5" spans="2:13" s="5" customFormat="1" ht="20.100000000000001" customHeight="1">
      <c r="D5" s="109" t="s">
        <v>90</v>
      </c>
      <c r="E5" s="109"/>
      <c r="F5" s="109"/>
      <c r="G5" s="109"/>
      <c r="H5" s="109"/>
      <c r="I5" s="109"/>
      <c r="J5" s="109"/>
      <c r="K5" s="109"/>
      <c r="L5" s="109"/>
      <c r="M5" s="109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00" t="s">
        <v>2</v>
      </c>
      <c r="D7" s="101"/>
      <c r="E7" s="110" t="s">
        <v>94</v>
      </c>
      <c r="F7" s="111"/>
      <c r="G7" s="111"/>
      <c r="H7" s="111"/>
      <c r="I7" s="111"/>
      <c r="J7" s="112"/>
      <c r="K7" s="7" t="s">
        <v>67</v>
      </c>
      <c r="L7" s="113" t="s">
        <v>95</v>
      </c>
      <c r="M7" s="114"/>
    </row>
    <row r="8" spans="2:13" ht="15" customHeight="1">
      <c r="C8" s="100" t="s">
        <v>70</v>
      </c>
      <c r="D8" s="101"/>
      <c r="E8" s="154"/>
      <c r="F8" s="155"/>
      <c r="G8" s="156"/>
      <c r="H8" s="94"/>
      <c r="I8" s="8" t="s">
        <v>71</v>
      </c>
      <c r="J8" s="81"/>
      <c r="K8" s="157" t="s">
        <v>61</v>
      </c>
      <c r="L8" s="159"/>
      <c r="M8" s="160"/>
    </row>
    <row r="9" spans="2:13" ht="15" customHeight="1">
      <c r="C9" s="100" t="s">
        <v>63</v>
      </c>
      <c r="D9" s="101"/>
      <c r="E9" s="120"/>
      <c r="F9" s="121"/>
      <c r="G9" s="122"/>
      <c r="H9" s="95"/>
      <c r="I9" s="7" t="s">
        <v>66</v>
      </c>
      <c r="J9" s="81"/>
      <c r="K9" s="158"/>
      <c r="L9" s="161"/>
      <c r="M9" s="162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72</v>
      </c>
    </row>
    <row r="11" spans="2:13" s="15" customFormat="1" ht="13.9" customHeight="1">
      <c r="D11" s="16"/>
      <c r="E11" s="16"/>
      <c r="F11" s="16"/>
      <c r="G11" s="123" t="s">
        <v>73</v>
      </c>
      <c r="H11" s="123"/>
      <c r="I11" s="123"/>
      <c r="J11" s="123"/>
      <c r="K11" s="123"/>
      <c r="L11" s="17"/>
      <c r="M11" s="18"/>
    </row>
    <row r="12" spans="2:13" s="15" customFormat="1" ht="30" customHeight="1">
      <c r="C12" s="12"/>
      <c r="D12" s="19"/>
      <c r="E12" s="19"/>
      <c r="F12" s="20"/>
      <c r="G12" s="115" t="s">
        <v>64</v>
      </c>
      <c r="H12" s="116"/>
      <c r="I12" s="117"/>
      <c r="J12" s="21" t="s">
        <v>74</v>
      </c>
      <c r="K12" s="118" t="str">
        <f>IF(0&lt;COUNTIF(K29:K77,"×"),"×",IF(J77&gt;=40,"○","×"))</f>
        <v>×</v>
      </c>
      <c r="L12" s="119"/>
      <c r="M12" s="22" t="s">
        <v>75</v>
      </c>
    </row>
    <row r="13" spans="2:13" s="15" customFormat="1" ht="13.5" customHeight="1">
      <c r="C13" s="23"/>
      <c r="D13" s="23"/>
      <c r="E13" s="23"/>
      <c r="F13" s="23"/>
      <c r="G13" s="124" t="s">
        <v>65</v>
      </c>
      <c r="H13" s="125"/>
      <c r="I13" s="126"/>
      <c r="J13" s="24" t="s">
        <v>76</v>
      </c>
      <c r="K13" s="133" t="str">
        <f>IF(0&lt;COUNTIF(K29:K77,"×"),"×",IF(J77&gt;=60,"○",IF(J77&lt;40,"×","")))</f>
        <v>×</v>
      </c>
      <c r="L13" s="134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27"/>
      <c r="H14" s="128"/>
      <c r="I14" s="129"/>
      <c r="J14" s="28" t="s">
        <v>77</v>
      </c>
      <c r="K14" s="135" t="str">
        <f>IF(0&lt;COUNTIF(K29:K77,"×"),"×",IF(J77&gt;=50,IF(J77&lt;60,"○",""),""))</f>
        <v>×</v>
      </c>
      <c r="L14" s="136"/>
      <c r="M14" s="29" t="s">
        <v>78</v>
      </c>
    </row>
    <row r="15" spans="2:13" s="26" customFormat="1" ht="13.5" customHeight="1">
      <c r="C15" s="19"/>
      <c r="D15" s="19"/>
      <c r="E15" s="19"/>
      <c r="F15" s="19"/>
      <c r="G15" s="130"/>
      <c r="H15" s="131"/>
      <c r="I15" s="132"/>
      <c r="J15" s="30" t="s">
        <v>79</v>
      </c>
      <c r="K15" s="137" t="str">
        <f>IF(0&lt;COUNTIF(K29:K77,"×"),"×",IF(J77&gt;=40,IF(J77&lt;50,"○",""),""))</f>
        <v>×</v>
      </c>
      <c r="L15" s="138"/>
      <c r="M15" s="31" t="s">
        <v>75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23" t="s">
        <v>80</v>
      </c>
      <c r="H17" s="123"/>
      <c r="I17" s="123"/>
      <c r="J17" s="123"/>
      <c r="K17" s="123"/>
      <c r="L17" s="34"/>
      <c r="M17" s="35"/>
    </row>
    <row r="18" spans="3:13" s="9" customFormat="1" ht="28.5" customHeight="1">
      <c r="F18" s="36"/>
      <c r="G18" s="115" t="s">
        <v>64</v>
      </c>
      <c r="H18" s="116"/>
      <c r="I18" s="117"/>
      <c r="J18" s="21" t="s">
        <v>74</v>
      </c>
      <c r="K18" s="118" t="str">
        <f>IF(0&lt;COUNTIF(L29:L77,"×"),"×",IF(J77&gt;=20,"○","×"))</f>
        <v>×</v>
      </c>
      <c r="L18" s="119"/>
      <c r="M18" s="37" t="s">
        <v>81</v>
      </c>
    </row>
    <row r="19" spans="3:13" s="38" customFormat="1" ht="13.5" customHeight="1">
      <c r="D19" s="39"/>
      <c r="E19" s="40"/>
      <c r="F19" s="40"/>
      <c r="G19" s="124" t="s">
        <v>65</v>
      </c>
      <c r="H19" s="125"/>
      <c r="I19" s="126"/>
      <c r="J19" s="24" t="s">
        <v>74</v>
      </c>
      <c r="K19" s="133" t="str">
        <f>IF(0&lt;COUNTIF(L29:L77,"×"),"×",IF(J77&gt;=40,"○",IF(J77&lt;20,"×","")))</f>
        <v>×</v>
      </c>
      <c r="L19" s="134"/>
      <c r="M19" s="25" t="s">
        <v>62</v>
      </c>
    </row>
    <row r="20" spans="3:13" ht="13.5" customHeight="1">
      <c r="E20" s="2"/>
      <c r="F20" s="2"/>
      <c r="G20" s="127"/>
      <c r="H20" s="128"/>
      <c r="I20" s="129"/>
      <c r="J20" s="28" t="s">
        <v>82</v>
      </c>
      <c r="K20" s="135" t="str">
        <f>IF(0&lt;COUNTIF(L29:L77,"×"),"×",IF(J77&gt;=30,IF(J77&lt;40,"○",""),""))</f>
        <v>×</v>
      </c>
      <c r="L20" s="136"/>
      <c r="M20" s="29" t="s">
        <v>83</v>
      </c>
    </row>
    <row r="21" spans="3:13" ht="13.5" customHeight="1">
      <c r="G21" s="130"/>
      <c r="H21" s="131"/>
      <c r="I21" s="132"/>
      <c r="J21" s="30" t="s">
        <v>76</v>
      </c>
      <c r="K21" s="137" t="str">
        <f>IF(0&lt;COUNTIF(L29:L77,"×"),"×",IF(J77&gt;=20,IF(J77&lt;30,"○",""),""))</f>
        <v>×</v>
      </c>
      <c r="L21" s="138"/>
      <c r="M21" s="31" t="s">
        <v>84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3"/>
      <c r="E23" s="143"/>
      <c r="F23" s="143"/>
      <c r="G23" s="143"/>
      <c r="H23" s="143"/>
      <c r="I23" s="143"/>
      <c r="J23" s="144"/>
      <c r="K23" s="144"/>
      <c r="L23" s="44"/>
      <c r="M23" s="43"/>
    </row>
    <row r="24" spans="3:13" ht="18" customHeight="1">
      <c r="G24" s="41"/>
      <c r="H24" s="41"/>
      <c r="I24" s="41"/>
      <c r="J24" s="163" t="s">
        <v>93</v>
      </c>
      <c r="K24" s="164"/>
      <c r="L24" s="164"/>
      <c r="M24" s="165"/>
    </row>
    <row r="25" spans="3:13" ht="18" customHeight="1">
      <c r="G25" s="41"/>
      <c r="H25" s="41"/>
      <c r="I25" s="41"/>
      <c r="J25" s="166"/>
      <c r="K25" s="167"/>
      <c r="L25" s="167"/>
      <c r="M25" s="168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42" t="s">
        <v>9</v>
      </c>
      <c r="D27" s="142"/>
      <c r="J27" s="89"/>
    </row>
    <row r="28" spans="3:13" ht="16.5" customHeight="1">
      <c r="C28" s="145" t="s">
        <v>5</v>
      </c>
      <c r="D28" s="146"/>
      <c r="E28" s="146"/>
      <c r="F28" s="147"/>
      <c r="G28" s="46" t="s">
        <v>4</v>
      </c>
      <c r="H28" s="46"/>
      <c r="I28" s="46" t="s">
        <v>6</v>
      </c>
      <c r="J28" s="46" t="s">
        <v>1</v>
      </c>
      <c r="K28" s="46" t="s">
        <v>85</v>
      </c>
      <c r="L28" s="46" t="s">
        <v>86</v>
      </c>
      <c r="M28" s="47" t="s">
        <v>3</v>
      </c>
    </row>
    <row r="29" spans="3:13" ht="13.5">
      <c r="C29" s="48" t="s">
        <v>17</v>
      </c>
      <c r="D29" s="148" t="s">
        <v>19</v>
      </c>
      <c r="E29" s="149"/>
      <c r="F29" s="150"/>
      <c r="G29" s="49" t="s">
        <v>87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39" t="s">
        <v>20</v>
      </c>
      <c r="E30" s="140"/>
      <c r="F30" s="141"/>
      <c r="G30" s="53" t="s">
        <v>88</v>
      </c>
      <c r="H30" s="53"/>
      <c r="I30" s="53">
        <v>2</v>
      </c>
      <c r="J30" s="83"/>
      <c r="K30" s="54"/>
      <c r="L30" s="54"/>
      <c r="M30" s="55"/>
    </row>
    <row r="31" spans="3:13" ht="13.5">
      <c r="C31" s="52" t="s">
        <v>17</v>
      </c>
      <c r="D31" s="139" t="s">
        <v>21</v>
      </c>
      <c r="E31" s="140"/>
      <c r="F31" s="141"/>
      <c r="G31" s="53" t="s">
        <v>87</v>
      </c>
      <c r="H31" s="53"/>
      <c r="I31" s="53">
        <v>2</v>
      </c>
      <c r="J31" s="83"/>
      <c r="K31" s="54"/>
      <c r="L31" s="54"/>
      <c r="M31" s="55"/>
    </row>
    <row r="32" spans="3:13" ht="13.5">
      <c r="C32" s="52" t="s">
        <v>17</v>
      </c>
      <c r="D32" s="139" t="s">
        <v>22</v>
      </c>
      <c r="E32" s="140"/>
      <c r="F32" s="141"/>
      <c r="G32" s="53" t="s">
        <v>88</v>
      </c>
      <c r="H32" s="53"/>
      <c r="I32" s="53">
        <v>2</v>
      </c>
      <c r="J32" s="83"/>
      <c r="K32" s="54"/>
      <c r="L32" s="54"/>
      <c r="M32" s="56"/>
    </row>
    <row r="33" spans="3:13" ht="13.5">
      <c r="C33" s="52" t="s">
        <v>17</v>
      </c>
      <c r="D33" s="139" t="s">
        <v>23</v>
      </c>
      <c r="E33" s="140"/>
      <c r="F33" s="141"/>
      <c r="G33" s="53" t="s">
        <v>88</v>
      </c>
      <c r="H33" s="53"/>
      <c r="I33" s="53">
        <v>2</v>
      </c>
      <c r="J33" s="83"/>
      <c r="K33" s="54"/>
      <c r="L33" s="54"/>
      <c r="M33" s="55"/>
    </row>
    <row r="34" spans="3:13" ht="13.5">
      <c r="C34" s="52" t="s">
        <v>17</v>
      </c>
      <c r="D34" s="139" t="s">
        <v>24</v>
      </c>
      <c r="E34" s="140"/>
      <c r="F34" s="141"/>
      <c r="G34" s="53" t="s">
        <v>89</v>
      </c>
      <c r="H34" s="53"/>
      <c r="I34" s="53">
        <v>4</v>
      </c>
      <c r="J34" s="83"/>
      <c r="K34" s="54"/>
      <c r="L34" s="54"/>
      <c r="M34" s="55"/>
    </row>
    <row r="35" spans="3:13" ht="13.5">
      <c r="C35" s="52" t="s">
        <v>17</v>
      </c>
      <c r="D35" s="139" t="s">
        <v>25</v>
      </c>
      <c r="E35" s="140"/>
      <c r="F35" s="141"/>
      <c r="G35" s="53" t="s">
        <v>89</v>
      </c>
      <c r="H35" s="53"/>
      <c r="I35" s="53">
        <v>4</v>
      </c>
      <c r="J35" s="83"/>
      <c r="K35" s="54"/>
      <c r="L35" s="54"/>
      <c r="M35" s="56"/>
    </row>
    <row r="36" spans="3:13" s="57" customFormat="1" ht="15" customHeight="1">
      <c r="C36" s="151" t="s">
        <v>0</v>
      </c>
      <c r="D36" s="152"/>
      <c r="E36" s="152"/>
      <c r="F36" s="152"/>
      <c r="G36" s="153"/>
      <c r="H36" s="92"/>
      <c r="I36" s="58">
        <f>SUM(I29:I35)</f>
        <v>18</v>
      </c>
      <c r="J36" s="59">
        <f>SUM(J29:J35)</f>
        <v>0</v>
      </c>
      <c r="K36" s="60" t="str">
        <f>IF(J36&gt;=7,"○","×")</f>
        <v>×</v>
      </c>
      <c r="L36" s="60" t="str">
        <f>IF(J36&gt;=3,"○","×")</f>
        <v>×</v>
      </c>
      <c r="M36" s="93" t="s">
        <v>132</v>
      </c>
    </row>
    <row r="37" spans="3:13" ht="13.5">
      <c r="C37" s="48" t="s">
        <v>16</v>
      </c>
      <c r="D37" s="148" t="s">
        <v>96</v>
      </c>
      <c r="E37" s="149"/>
      <c r="F37" s="150"/>
      <c r="G37" s="49" t="s">
        <v>88</v>
      </c>
      <c r="H37" s="49"/>
      <c r="I37" s="49">
        <v>2</v>
      </c>
      <c r="J37" s="82"/>
      <c r="K37" s="50"/>
      <c r="L37" s="61"/>
      <c r="M37" s="97"/>
    </row>
    <row r="38" spans="3:13" ht="13.5">
      <c r="C38" s="52" t="s">
        <v>16</v>
      </c>
      <c r="D38" s="139" t="s">
        <v>97</v>
      </c>
      <c r="E38" s="140"/>
      <c r="F38" s="141"/>
      <c r="G38" s="53" t="s">
        <v>88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39" t="s">
        <v>98</v>
      </c>
      <c r="E39" s="140"/>
      <c r="F39" s="141"/>
      <c r="G39" s="53" t="s">
        <v>87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39" t="s">
        <v>99</v>
      </c>
      <c r="E40" s="140"/>
      <c r="F40" s="141"/>
      <c r="G40" s="53" t="s">
        <v>87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39" t="s">
        <v>100</v>
      </c>
      <c r="E41" s="140"/>
      <c r="F41" s="141"/>
      <c r="G41" s="53" t="s">
        <v>88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39" t="s">
        <v>101</v>
      </c>
      <c r="E42" s="140"/>
      <c r="F42" s="141"/>
      <c r="G42" s="53" t="s">
        <v>89</v>
      </c>
      <c r="H42" s="53"/>
      <c r="I42" s="53">
        <v>2</v>
      </c>
      <c r="J42" s="83"/>
      <c r="K42" s="54"/>
      <c r="L42" s="54"/>
      <c r="M42" s="98"/>
    </row>
    <row r="43" spans="3:13" ht="13.5">
      <c r="C43" s="52" t="s">
        <v>16</v>
      </c>
      <c r="D43" s="139" t="s">
        <v>102</v>
      </c>
      <c r="E43" s="140"/>
      <c r="F43" s="141"/>
      <c r="G43" s="53" t="s">
        <v>88</v>
      </c>
      <c r="H43" s="53"/>
      <c r="I43" s="53">
        <v>2</v>
      </c>
      <c r="J43" s="83"/>
      <c r="K43" s="54"/>
      <c r="L43" s="54"/>
      <c r="M43" s="98"/>
    </row>
    <row r="44" spans="3:13" ht="13.5">
      <c r="C44" s="52" t="s">
        <v>16</v>
      </c>
      <c r="D44" s="139" t="s">
        <v>103</v>
      </c>
      <c r="E44" s="140"/>
      <c r="F44" s="141"/>
      <c r="G44" s="53" t="s">
        <v>88</v>
      </c>
      <c r="H44" s="53"/>
      <c r="I44" s="53">
        <v>2</v>
      </c>
      <c r="J44" s="83"/>
      <c r="K44" s="54"/>
      <c r="L44" s="54"/>
      <c r="M44" s="98"/>
    </row>
    <row r="45" spans="3:13" ht="13.5">
      <c r="C45" s="52" t="s">
        <v>16</v>
      </c>
      <c r="D45" s="139" t="s">
        <v>104</v>
      </c>
      <c r="E45" s="140"/>
      <c r="F45" s="141"/>
      <c r="G45" s="53" t="s">
        <v>89</v>
      </c>
      <c r="H45" s="53"/>
      <c r="I45" s="53">
        <v>2</v>
      </c>
      <c r="J45" s="83"/>
      <c r="K45" s="54"/>
      <c r="L45" s="54"/>
      <c r="M45" s="98"/>
    </row>
    <row r="46" spans="3:13" s="57" customFormat="1" ht="15" customHeight="1">
      <c r="C46" s="151" t="s">
        <v>0</v>
      </c>
      <c r="D46" s="152"/>
      <c r="E46" s="152"/>
      <c r="F46" s="152"/>
      <c r="G46" s="153"/>
      <c r="H46" s="92"/>
      <c r="I46" s="58">
        <f>SUM(I37:I45)</f>
        <v>18</v>
      </c>
      <c r="J46" s="63">
        <f>SUM(J37:J45)</f>
        <v>0</v>
      </c>
      <c r="K46" s="60" t="str">
        <f>IF(J46&gt;=7,"○","×")</f>
        <v>×</v>
      </c>
      <c r="L46" s="60"/>
      <c r="M46" s="93" t="s">
        <v>133</v>
      </c>
    </row>
    <row r="47" spans="3:13" ht="13.5">
      <c r="C47" s="48" t="s">
        <v>15</v>
      </c>
      <c r="D47" s="148" t="s">
        <v>35</v>
      </c>
      <c r="E47" s="149"/>
      <c r="F47" s="150"/>
      <c r="G47" s="49" t="s">
        <v>88</v>
      </c>
      <c r="H47" s="49"/>
      <c r="I47" s="49">
        <v>2</v>
      </c>
      <c r="J47" s="82"/>
      <c r="K47" s="50"/>
      <c r="L47" s="61"/>
      <c r="M47" s="97"/>
    </row>
    <row r="48" spans="3:13" s="57" customFormat="1" ht="15" customHeight="1">
      <c r="C48" s="151" t="s">
        <v>0</v>
      </c>
      <c r="D48" s="152"/>
      <c r="E48" s="152"/>
      <c r="F48" s="152"/>
      <c r="G48" s="153"/>
      <c r="H48" s="92"/>
      <c r="I48" s="58">
        <f>SUM(I47:I47)</f>
        <v>2</v>
      </c>
      <c r="J48" s="63">
        <f>SUM(J47:J47)</f>
        <v>0</v>
      </c>
      <c r="K48" s="60" t="str">
        <f>IF(J48&gt;=2,"○","×")</f>
        <v>×</v>
      </c>
      <c r="L48" s="60"/>
      <c r="M48" s="93" t="s">
        <v>134</v>
      </c>
    </row>
    <row r="49" spans="3:13" ht="13.5">
      <c r="C49" s="48" t="s">
        <v>14</v>
      </c>
      <c r="D49" s="148" t="s">
        <v>36</v>
      </c>
      <c r="E49" s="149"/>
      <c r="F49" s="150"/>
      <c r="G49" s="49" t="s">
        <v>88</v>
      </c>
      <c r="H49" s="49"/>
      <c r="I49" s="49">
        <v>2</v>
      </c>
      <c r="J49" s="82"/>
      <c r="K49" s="50"/>
      <c r="L49" s="61"/>
      <c r="M49" s="97"/>
    </row>
    <row r="50" spans="3:13" s="57" customFormat="1" ht="15" customHeight="1">
      <c r="C50" s="151" t="s">
        <v>0</v>
      </c>
      <c r="D50" s="152"/>
      <c r="E50" s="152"/>
      <c r="F50" s="152"/>
      <c r="G50" s="153"/>
      <c r="H50" s="92"/>
      <c r="I50" s="58">
        <f>SUM(I49:I49)</f>
        <v>2</v>
      </c>
      <c r="J50" s="63">
        <f>SUM(J49:J49)</f>
        <v>0</v>
      </c>
      <c r="K50" s="60" t="str">
        <f>IF(J50&gt;=2,"○","×")</f>
        <v>×</v>
      </c>
      <c r="L50" s="60" t="str">
        <f>IF(SUM(J46,J48,J50)&gt;=2,"○","×")</f>
        <v>×</v>
      </c>
      <c r="M50" s="93" t="s">
        <v>135</v>
      </c>
    </row>
    <row r="51" spans="3:13" ht="13.5">
      <c r="C51" s="64" t="s">
        <v>13</v>
      </c>
      <c r="D51" s="148" t="s">
        <v>37</v>
      </c>
      <c r="E51" s="149"/>
      <c r="F51" s="150"/>
      <c r="G51" s="49" t="s">
        <v>88</v>
      </c>
      <c r="H51" s="49"/>
      <c r="I51" s="49">
        <v>2</v>
      </c>
      <c r="J51" s="82"/>
      <c r="K51" s="50"/>
      <c r="L51" s="61"/>
      <c r="M51" s="97"/>
    </row>
    <row r="52" spans="3:13" ht="13.5">
      <c r="C52" s="65" t="s">
        <v>13</v>
      </c>
      <c r="D52" s="139" t="s">
        <v>38</v>
      </c>
      <c r="E52" s="140"/>
      <c r="F52" s="141"/>
      <c r="G52" s="53" t="s">
        <v>88</v>
      </c>
      <c r="H52" s="53"/>
      <c r="I52" s="53">
        <v>2</v>
      </c>
      <c r="J52" s="83"/>
      <c r="K52" s="54"/>
      <c r="L52" s="54"/>
      <c r="M52" s="98"/>
    </row>
    <row r="53" spans="3:13" s="57" customFormat="1" ht="15" customHeight="1">
      <c r="C53" s="151" t="s">
        <v>0</v>
      </c>
      <c r="D53" s="152"/>
      <c r="E53" s="152"/>
      <c r="F53" s="152"/>
      <c r="G53" s="153"/>
      <c r="H53" s="92"/>
      <c r="I53" s="58">
        <f>SUM(I51:I52)</f>
        <v>4</v>
      </c>
      <c r="J53" s="63">
        <f>SUM(J51:J52)</f>
        <v>0</v>
      </c>
      <c r="K53" s="60" t="str">
        <f>IF(J53&gt;=4,"○","×")</f>
        <v>×</v>
      </c>
      <c r="L53" s="60"/>
      <c r="M53" s="93" t="s">
        <v>136</v>
      </c>
    </row>
    <row r="54" spans="3:13" ht="13.5">
      <c r="C54" s="64" t="s">
        <v>12</v>
      </c>
      <c r="D54" s="148" t="s">
        <v>39</v>
      </c>
      <c r="E54" s="149"/>
      <c r="F54" s="150"/>
      <c r="G54" s="49" t="s">
        <v>88</v>
      </c>
      <c r="H54" s="49"/>
      <c r="I54" s="49">
        <v>2</v>
      </c>
      <c r="J54" s="82"/>
      <c r="K54" s="50"/>
      <c r="L54" s="61"/>
      <c r="M54" s="97"/>
    </row>
    <row r="55" spans="3:13" ht="13.5">
      <c r="C55" s="65" t="s">
        <v>12</v>
      </c>
      <c r="D55" s="139" t="s">
        <v>40</v>
      </c>
      <c r="E55" s="140"/>
      <c r="F55" s="141"/>
      <c r="G55" s="53" t="s">
        <v>89</v>
      </c>
      <c r="H55" s="53"/>
      <c r="I55" s="53">
        <v>2</v>
      </c>
      <c r="J55" s="83"/>
      <c r="K55" s="54"/>
      <c r="L55" s="54"/>
      <c r="M55" s="99"/>
    </row>
    <row r="56" spans="3:13" s="57" customFormat="1" ht="15" customHeight="1">
      <c r="C56" s="151" t="s">
        <v>0</v>
      </c>
      <c r="D56" s="152"/>
      <c r="E56" s="152"/>
      <c r="F56" s="152"/>
      <c r="G56" s="153"/>
      <c r="H56" s="92"/>
      <c r="I56" s="58">
        <f>SUM(I54:I55)</f>
        <v>4</v>
      </c>
      <c r="J56" s="63">
        <f>SUM(J54:J55)</f>
        <v>0</v>
      </c>
      <c r="K56" s="60" t="str">
        <f>IF(J56&gt;=3,"○","×")</f>
        <v>×</v>
      </c>
      <c r="L56" s="60"/>
      <c r="M56" s="93" t="s">
        <v>137</v>
      </c>
    </row>
    <row r="57" spans="3:13" ht="13.5">
      <c r="C57" s="64" t="s">
        <v>41</v>
      </c>
      <c r="D57" s="148" t="s">
        <v>42</v>
      </c>
      <c r="E57" s="149"/>
      <c r="F57" s="150"/>
      <c r="G57" s="49" t="s">
        <v>89</v>
      </c>
      <c r="H57" s="49"/>
      <c r="I57" s="49">
        <v>2</v>
      </c>
      <c r="J57" s="82"/>
      <c r="K57" s="50"/>
      <c r="L57" s="61"/>
      <c r="M57" s="97"/>
    </row>
    <row r="58" spans="3:13" ht="13.5">
      <c r="C58" s="65" t="s">
        <v>41</v>
      </c>
      <c r="D58" s="139" t="s">
        <v>43</v>
      </c>
      <c r="E58" s="140"/>
      <c r="F58" s="141"/>
      <c r="G58" s="53" t="s">
        <v>89</v>
      </c>
      <c r="H58" s="53"/>
      <c r="I58" s="53">
        <v>2</v>
      </c>
      <c r="J58" s="83"/>
      <c r="K58" s="54"/>
      <c r="L58" s="54"/>
      <c r="M58" s="98"/>
    </row>
    <row r="59" spans="3:13" ht="13.5">
      <c r="C59" s="65" t="s">
        <v>41</v>
      </c>
      <c r="D59" s="139" t="s">
        <v>44</v>
      </c>
      <c r="E59" s="140"/>
      <c r="F59" s="141"/>
      <c r="G59" s="53" t="s">
        <v>88</v>
      </c>
      <c r="H59" s="53"/>
      <c r="I59" s="53">
        <v>2</v>
      </c>
      <c r="J59" s="83"/>
      <c r="K59" s="54"/>
      <c r="L59" s="54"/>
      <c r="M59" s="98"/>
    </row>
    <row r="60" spans="3:13" s="57" customFormat="1" ht="15" customHeight="1">
      <c r="C60" s="151" t="s">
        <v>0</v>
      </c>
      <c r="D60" s="152"/>
      <c r="E60" s="152"/>
      <c r="F60" s="152"/>
      <c r="G60" s="153"/>
      <c r="H60" s="92"/>
      <c r="I60" s="58">
        <f>SUM(I57:I59)</f>
        <v>6</v>
      </c>
      <c r="J60" s="63">
        <f>SUM(J57:J59)</f>
        <v>0</v>
      </c>
      <c r="K60" s="60" t="str">
        <f>IF(J60&gt;=2,"○","×")</f>
        <v>×</v>
      </c>
      <c r="L60" s="60" t="str">
        <f>IF(SUM(J53,J56,J60)&gt;=3,"○","×")</f>
        <v>×</v>
      </c>
      <c r="M60" s="93" t="s">
        <v>138</v>
      </c>
    </row>
    <row r="61" spans="3:13" ht="13.5">
      <c r="C61" s="48" t="s">
        <v>45</v>
      </c>
      <c r="D61" s="148" t="s">
        <v>46</v>
      </c>
      <c r="E61" s="149"/>
      <c r="F61" s="150"/>
      <c r="G61" s="49" t="s">
        <v>89</v>
      </c>
      <c r="H61" s="49"/>
      <c r="I61" s="49">
        <v>2</v>
      </c>
      <c r="J61" s="82"/>
      <c r="K61" s="50"/>
      <c r="L61" s="61"/>
      <c r="M61" s="97"/>
    </row>
    <row r="62" spans="3:13" s="57" customFormat="1" ht="15" customHeight="1">
      <c r="C62" s="151" t="s">
        <v>0</v>
      </c>
      <c r="D62" s="152"/>
      <c r="E62" s="152"/>
      <c r="F62" s="152"/>
      <c r="G62" s="153"/>
      <c r="H62" s="92"/>
      <c r="I62" s="58">
        <f>SUM(I61:I61)</f>
        <v>2</v>
      </c>
      <c r="J62" s="63">
        <f>SUM(J61:J61)</f>
        <v>0</v>
      </c>
      <c r="K62" s="60" t="str">
        <f>IF(J62&gt;=2,"○","×")</f>
        <v>×</v>
      </c>
      <c r="L62" s="60" t="str">
        <f>IF(J62&gt;=1,"○","×")</f>
        <v>×</v>
      </c>
      <c r="M62" s="93" t="s">
        <v>139</v>
      </c>
    </row>
    <row r="63" spans="3:13" ht="13.5">
      <c r="C63" s="48" t="s">
        <v>47</v>
      </c>
      <c r="D63" s="148" t="s">
        <v>48</v>
      </c>
      <c r="E63" s="149"/>
      <c r="F63" s="150"/>
      <c r="G63" s="49" t="s">
        <v>89</v>
      </c>
      <c r="H63" s="49"/>
      <c r="I63" s="49">
        <v>2</v>
      </c>
      <c r="J63" s="82"/>
      <c r="K63" s="50"/>
      <c r="L63" s="61"/>
      <c r="M63" s="97"/>
    </row>
    <row r="64" spans="3:13" ht="13.5">
      <c r="C64" s="145" t="s">
        <v>0</v>
      </c>
      <c r="D64" s="146"/>
      <c r="E64" s="146"/>
      <c r="F64" s="146"/>
      <c r="G64" s="147"/>
      <c r="H64" s="91"/>
      <c r="I64" s="66">
        <f>SUM(I63:I63)</f>
        <v>2</v>
      </c>
      <c r="J64" s="63">
        <f>SUM(J63:J63)</f>
        <v>0</v>
      </c>
      <c r="K64" s="67" t="str">
        <f>IF(J64&gt;=1,"○","×")</f>
        <v>×</v>
      </c>
      <c r="L64" s="67" t="str">
        <f>IF(J64&gt;=1,"○","×")</f>
        <v>×</v>
      </c>
      <c r="M64" s="93" t="s">
        <v>140</v>
      </c>
    </row>
    <row r="65" spans="3:13" ht="13.5">
      <c r="C65" s="68" t="s">
        <v>11</v>
      </c>
      <c r="D65" s="148" t="s">
        <v>108</v>
      </c>
      <c r="E65" s="149"/>
      <c r="F65" s="150"/>
      <c r="G65" s="49" t="s">
        <v>88</v>
      </c>
      <c r="H65" s="49"/>
      <c r="I65" s="49">
        <v>2</v>
      </c>
      <c r="J65" s="82"/>
      <c r="K65" s="50"/>
      <c r="L65" s="61"/>
      <c r="M65" s="62"/>
    </row>
    <row r="66" spans="3:13" ht="13.5">
      <c r="C66" s="52" t="s">
        <v>11</v>
      </c>
      <c r="D66" s="139" t="s">
        <v>109</v>
      </c>
      <c r="E66" s="140"/>
      <c r="F66" s="141"/>
      <c r="G66" s="53" t="s">
        <v>88</v>
      </c>
      <c r="H66" s="53"/>
      <c r="I66" s="53">
        <v>2</v>
      </c>
      <c r="J66" s="83"/>
      <c r="K66" s="54"/>
      <c r="L66" s="54"/>
      <c r="M66" s="55"/>
    </row>
    <row r="67" spans="3:13" ht="13.5">
      <c r="C67" s="52" t="s">
        <v>11</v>
      </c>
      <c r="D67" s="139" t="s">
        <v>110</v>
      </c>
      <c r="E67" s="140"/>
      <c r="F67" s="141"/>
      <c r="G67" s="53" t="s">
        <v>87</v>
      </c>
      <c r="H67" s="53"/>
      <c r="I67" s="53">
        <v>2</v>
      </c>
      <c r="J67" s="83"/>
      <c r="K67" s="54"/>
      <c r="L67" s="54"/>
      <c r="M67" s="55"/>
    </row>
    <row r="68" spans="3:13" ht="13.5">
      <c r="C68" s="69" t="s">
        <v>11</v>
      </c>
      <c r="D68" s="139" t="s">
        <v>111</v>
      </c>
      <c r="E68" s="140"/>
      <c r="F68" s="141"/>
      <c r="G68" s="70" t="s">
        <v>88</v>
      </c>
      <c r="H68" s="70"/>
      <c r="I68" s="53">
        <v>2</v>
      </c>
      <c r="J68" s="84"/>
      <c r="K68" s="71"/>
      <c r="L68" s="71"/>
      <c r="M68" s="72"/>
    </row>
    <row r="69" spans="3:13" ht="13.5">
      <c r="C69" s="52" t="s">
        <v>11</v>
      </c>
      <c r="D69" s="139" t="s">
        <v>112</v>
      </c>
      <c r="E69" s="140"/>
      <c r="F69" s="141"/>
      <c r="G69" s="53" t="s">
        <v>88</v>
      </c>
      <c r="H69" s="53"/>
      <c r="I69" s="53">
        <v>2</v>
      </c>
      <c r="J69" s="83"/>
      <c r="K69" s="54"/>
      <c r="L69" s="54"/>
      <c r="M69" s="55"/>
    </row>
    <row r="70" spans="3:13" ht="13.5">
      <c r="C70" s="69" t="s">
        <v>11</v>
      </c>
      <c r="D70" s="139" t="s">
        <v>113</v>
      </c>
      <c r="E70" s="140"/>
      <c r="F70" s="141"/>
      <c r="G70" s="70" t="s">
        <v>89</v>
      </c>
      <c r="H70" s="70"/>
      <c r="I70" s="53">
        <v>2</v>
      </c>
      <c r="J70" s="84"/>
      <c r="K70" s="71"/>
      <c r="L70" s="71"/>
      <c r="M70" s="72"/>
    </row>
    <row r="71" spans="3:13" ht="13.5">
      <c r="C71" s="52" t="s">
        <v>11</v>
      </c>
      <c r="D71" s="139" t="s">
        <v>114</v>
      </c>
      <c r="E71" s="140"/>
      <c r="F71" s="141"/>
      <c r="G71" s="53" t="s">
        <v>89</v>
      </c>
      <c r="H71" s="53"/>
      <c r="I71" s="53">
        <v>2</v>
      </c>
      <c r="J71" s="83"/>
      <c r="K71" s="54"/>
      <c r="L71" s="54"/>
      <c r="M71" s="55"/>
    </row>
    <row r="72" spans="3:13" ht="13.5">
      <c r="C72" s="69" t="s">
        <v>11</v>
      </c>
      <c r="D72" s="139" t="s">
        <v>115</v>
      </c>
      <c r="E72" s="140"/>
      <c r="F72" s="141"/>
      <c r="G72" s="70" t="s">
        <v>87</v>
      </c>
      <c r="H72" s="70"/>
      <c r="I72" s="53">
        <v>2</v>
      </c>
      <c r="J72" s="84"/>
      <c r="K72" s="71"/>
      <c r="L72" s="71"/>
      <c r="M72" s="72"/>
    </row>
    <row r="73" spans="3:13" ht="13.5">
      <c r="C73" s="52" t="s">
        <v>11</v>
      </c>
      <c r="D73" s="139" t="s">
        <v>116</v>
      </c>
      <c r="E73" s="140"/>
      <c r="F73" s="141"/>
      <c r="G73" s="53" t="s">
        <v>88</v>
      </c>
      <c r="H73" s="53"/>
      <c r="I73" s="53">
        <v>2</v>
      </c>
      <c r="J73" s="83"/>
      <c r="K73" s="54"/>
      <c r="L73" s="54"/>
      <c r="M73" s="55"/>
    </row>
    <row r="74" spans="3:13" ht="13.5">
      <c r="C74" s="69" t="s">
        <v>11</v>
      </c>
      <c r="D74" s="139" t="s">
        <v>117</v>
      </c>
      <c r="E74" s="140"/>
      <c r="F74" s="141"/>
      <c r="G74" s="70" t="s">
        <v>89</v>
      </c>
      <c r="H74" s="70"/>
      <c r="I74" s="53">
        <v>2</v>
      </c>
      <c r="J74" s="84"/>
      <c r="K74" s="71"/>
      <c r="L74" s="71"/>
      <c r="M74" s="72"/>
    </row>
    <row r="75" spans="3:13" s="57" customFormat="1" ht="15" customHeight="1">
      <c r="C75" s="151" t="s">
        <v>0</v>
      </c>
      <c r="D75" s="152"/>
      <c r="E75" s="152"/>
      <c r="F75" s="152"/>
      <c r="G75" s="153"/>
      <c r="H75" s="92"/>
      <c r="I75" s="73">
        <f>SUM(I65:I74)</f>
        <v>20</v>
      </c>
      <c r="J75" s="63">
        <f>SUM(J65:J74)</f>
        <v>0</v>
      </c>
      <c r="K75" s="73" t="s">
        <v>18</v>
      </c>
      <c r="L75" s="73" t="s">
        <v>18</v>
      </c>
      <c r="M75" s="96" t="s">
        <v>131</v>
      </c>
    </row>
    <row r="76" spans="3:13" s="57" customFormat="1" ht="15" customHeight="1">
      <c r="C76" s="151" t="s">
        <v>7</v>
      </c>
      <c r="D76" s="152"/>
      <c r="E76" s="152"/>
      <c r="F76" s="152"/>
      <c r="G76" s="153"/>
      <c r="H76" s="92"/>
      <c r="I76" s="73">
        <f>SUM(I64,I62,I60,I56,I53,I50,I48,I46,I36)</f>
        <v>58</v>
      </c>
      <c r="J76" s="63">
        <f>SUM(J64,J62,J60,J56,J53,J50,J48,J46,J36)</f>
        <v>0</v>
      </c>
      <c r="K76" s="60" t="str">
        <f>IF(J76&gt;=30,"○","×")</f>
        <v>×</v>
      </c>
      <c r="L76" s="60" t="str">
        <f>IF(J76&gt;=10,"○","×")</f>
        <v>×</v>
      </c>
      <c r="M76" s="96" t="s">
        <v>141</v>
      </c>
    </row>
    <row r="77" spans="3:13" s="57" customFormat="1" ht="15" customHeight="1">
      <c r="C77" s="151" t="s">
        <v>8</v>
      </c>
      <c r="D77" s="152"/>
      <c r="E77" s="152"/>
      <c r="F77" s="152"/>
      <c r="G77" s="153"/>
      <c r="H77" s="92"/>
      <c r="I77" s="73">
        <f>SUM(I75:I76)</f>
        <v>78</v>
      </c>
      <c r="J77" s="63">
        <f>SUM(J75:J76)</f>
        <v>0</v>
      </c>
      <c r="K77" s="60" t="str">
        <f>IF(J77&gt;=40,"○","×")</f>
        <v>×</v>
      </c>
      <c r="L77" s="60" t="str">
        <f>IF(J77&gt;=20,"○","×")</f>
        <v>×</v>
      </c>
      <c r="M77" s="96" t="s">
        <v>142</v>
      </c>
    </row>
    <row r="78" spans="3:13" ht="13.5">
      <c r="C78" s="74"/>
      <c r="D78" s="75"/>
      <c r="E78" s="75"/>
      <c r="F78" s="74"/>
      <c r="G78" s="76"/>
      <c r="H78" s="76"/>
      <c r="I78" s="77"/>
      <c r="J78" s="78"/>
      <c r="K78" s="79"/>
      <c r="L78" s="79"/>
      <c r="M78" s="80"/>
    </row>
    <row r="79" spans="3:13" ht="11.25" customHeight="1"/>
  </sheetData>
  <mergeCells count="80">
    <mergeCell ref="C77:G77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C75:G75"/>
    <mergeCell ref="C76:G76"/>
    <mergeCell ref="D65:F65"/>
    <mergeCell ref="D54:F54"/>
    <mergeCell ref="D55:F55"/>
    <mergeCell ref="C56:G56"/>
    <mergeCell ref="D57:F57"/>
    <mergeCell ref="D58:F58"/>
    <mergeCell ref="D59:F59"/>
    <mergeCell ref="C60:G60"/>
    <mergeCell ref="D61:F61"/>
    <mergeCell ref="C62:G62"/>
    <mergeCell ref="D63:F63"/>
    <mergeCell ref="C64:G64"/>
    <mergeCell ref="C53:G53"/>
    <mergeCell ref="D42:F42"/>
    <mergeCell ref="D43:F43"/>
    <mergeCell ref="D44:F44"/>
    <mergeCell ref="D45:F45"/>
    <mergeCell ref="C46:G46"/>
    <mergeCell ref="D47:F47"/>
    <mergeCell ref="C48:G48"/>
    <mergeCell ref="D49:F49"/>
    <mergeCell ref="C50:G50"/>
    <mergeCell ref="D51:F51"/>
    <mergeCell ref="D52:F52"/>
    <mergeCell ref="D41:F41"/>
    <mergeCell ref="D30:F30"/>
    <mergeCell ref="D31:F31"/>
    <mergeCell ref="D32:F32"/>
    <mergeCell ref="D33:F33"/>
    <mergeCell ref="D34:F34"/>
    <mergeCell ref="D35:F35"/>
    <mergeCell ref="C36:G36"/>
    <mergeCell ref="D37:F37"/>
    <mergeCell ref="D38:F38"/>
    <mergeCell ref="D39:F39"/>
    <mergeCell ref="D40:F40"/>
    <mergeCell ref="D29:F29"/>
    <mergeCell ref="G17:K17"/>
    <mergeCell ref="G18:I18"/>
    <mergeCell ref="K18:L18"/>
    <mergeCell ref="G19:I21"/>
    <mergeCell ref="K19:L19"/>
    <mergeCell ref="K20:L20"/>
    <mergeCell ref="K21:L21"/>
    <mergeCell ref="D23:I23"/>
    <mergeCell ref="J23:K23"/>
    <mergeCell ref="J24:M25"/>
    <mergeCell ref="C27:D27"/>
    <mergeCell ref="C28:F28"/>
    <mergeCell ref="G11:K11"/>
    <mergeCell ref="G12:I12"/>
    <mergeCell ref="K12:L12"/>
    <mergeCell ref="G13:I15"/>
    <mergeCell ref="K13:L13"/>
    <mergeCell ref="K14:L14"/>
    <mergeCell ref="K15:L15"/>
    <mergeCell ref="C8:D8"/>
    <mergeCell ref="E8:G8"/>
    <mergeCell ref="K8:K9"/>
    <mergeCell ref="L8:M9"/>
    <mergeCell ref="C9:D9"/>
    <mergeCell ref="E9:G9"/>
    <mergeCell ref="C2:F3"/>
    <mergeCell ref="D4:M4"/>
    <mergeCell ref="D5:M5"/>
    <mergeCell ref="C7:D7"/>
    <mergeCell ref="E7:J7"/>
    <mergeCell ref="L7:M7"/>
  </mergeCells>
  <phoneticPr fontId="2"/>
  <conditionalFormatting sqref="K12">
    <cfRule type="expression" dxfId="47" priority="8" stopIfTrue="1">
      <formula>$K$12="×"</formula>
    </cfRule>
    <cfRule type="expression" dxfId="46" priority="9" stopIfTrue="1">
      <formula>#REF!="×"</formula>
    </cfRule>
  </conditionalFormatting>
  <conditionalFormatting sqref="K13">
    <cfRule type="expression" dxfId="45" priority="7" stopIfTrue="1">
      <formula>$K$13="×"</formula>
    </cfRule>
  </conditionalFormatting>
  <conditionalFormatting sqref="K14">
    <cfRule type="expression" dxfId="44" priority="6" stopIfTrue="1">
      <formula>$K$14="×"</formula>
    </cfRule>
  </conditionalFormatting>
  <conditionalFormatting sqref="K15">
    <cfRule type="expression" dxfId="43" priority="5" stopIfTrue="1">
      <formula>$K$15="×"</formula>
    </cfRule>
  </conditionalFormatting>
  <conditionalFormatting sqref="K18">
    <cfRule type="expression" dxfId="42" priority="2" stopIfTrue="1">
      <formula>$K$18="×"</formula>
    </cfRule>
  </conditionalFormatting>
  <conditionalFormatting sqref="K19">
    <cfRule type="expression" dxfId="41" priority="3" stopIfTrue="1">
      <formula>$K$19="×"</formula>
    </cfRule>
  </conditionalFormatting>
  <conditionalFormatting sqref="K20">
    <cfRule type="expression" dxfId="40" priority="4" stopIfTrue="1">
      <formula>$K$20="×"</formula>
    </cfRule>
  </conditionalFormatting>
  <conditionalFormatting sqref="K21">
    <cfRule type="expression" dxfId="39" priority="1" stopIfTrue="1">
      <formula>$K$21="×"</formula>
    </cfRule>
  </conditionalFormatting>
  <conditionalFormatting sqref="K36:L36 K46:L46 K48:L48 K50:L50 K53:L53 K56:L56 K60:L60 K62:L62 K64:L64">
    <cfRule type="cellIs" dxfId="38" priority="12" stopIfTrue="1" operator="equal">
      <formula>"×"</formula>
    </cfRule>
  </conditionalFormatting>
  <conditionalFormatting sqref="L11">
    <cfRule type="cellIs" dxfId="37" priority="10" stopIfTrue="1" operator="equal">
      <formula>"×"</formula>
    </cfRule>
  </conditionalFormatting>
  <conditionalFormatting sqref="L17 K75:L78">
    <cfRule type="cellIs" dxfId="36" priority="11" stopIfTrue="1" operator="equal">
      <formula>"×"</formula>
    </cfRule>
  </conditionalFormatting>
  <dataValidations count="2">
    <dataValidation type="whole" operator="equal" allowBlank="1" showInputMessage="1" showErrorMessage="1" sqref="J29:J33 J37:J45 J47 J49 J51:J52 J54:J55 J57:J59 J61 J63 J65:J74" xr:uid="{00000000-0002-0000-0100-000000000000}">
      <formula1>2</formula1>
    </dataValidation>
    <dataValidation type="whole" operator="equal" allowBlank="1" showInputMessage="1" showErrorMessage="1" sqref="J34:J35" xr:uid="{00000000-0002-0000-0100-000001000000}">
      <formula1>4</formula1>
    </dataValidation>
  </dataValidations>
  <printOptions horizontalCentered="1"/>
  <pageMargins left="0.11811023622047245" right="0.11811023622047245" top="0.19685039370078741" bottom="0.15748031496062992" header="0.19685039370078741" footer="0.15748031496062992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B1:M79"/>
  <sheetViews>
    <sheetView topLeftCell="A45" zoomScaleNormal="100" zoomScalePageLayoutView="70" workbookViewId="0">
      <selection activeCell="J83" sqref="J83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1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02" t="s">
        <v>91</v>
      </c>
      <c r="D2" s="103"/>
      <c r="E2" s="103"/>
      <c r="F2" s="104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05"/>
      <c r="D3" s="106"/>
      <c r="E3" s="106"/>
      <c r="F3" s="107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08" t="s">
        <v>68</v>
      </c>
      <c r="E4" s="108"/>
      <c r="F4" s="108"/>
      <c r="G4" s="108"/>
      <c r="H4" s="108"/>
      <c r="I4" s="108"/>
      <c r="J4" s="108"/>
      <c r="K4" s="108"/>
      <c r="L4" s="108"/>
      <c r="M4" s="108"/>
    </row>
    <row r="5" spans="2:13" s="5" customFormat="1" ht="20.100000000000001" customHeight="1">
      <c r="D5" s="109" t="s">
        <v>90</v>
      </c>
      <c r="E5" s="109"/>
      <c r="F5" s="109"/>
      <c r="G5" s="109"/>
      <c r="H5" s="109"/>
      <c r="I5" s="109"/>
      <c r="J5" s="109"/>
      <c r="K5" s="109"/>
      <c r="L5" s="109"/>
      <c r="M5" s="109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00" t="s">
        <v>2</v>
      </c>
      <c r="D7" s="101"/>
      <c r="E7" s="110" t="s">
        <v>118</v>
      </c>
      <c r="F7" s="111"/>
      <c r="G7" s="111"/>
      <c r="H7" s="111"/>
      <c r="I7" s="111"/>
      <c r="J7" s="112"/>
      <c r="K7" s="7" t="s">
        <v>67</v>
      </c>
      <c r="L7" s="113" t="s">
        <v>119</v>
      </c>
      <c r="M7" s="114"/>
    </row>
    <row r="8" spans="2:13" ht="15" customHeight="1">
      <c r="C8" s="100" t="s">
        <v>70</v>
      </c>
      <c r="D8" s="101"/>
      <c r="E8" s="154"/>
      <c r="F8" s="155"/>
      <c r="G8" s="156"/>
      <c r="H8" s="94"/>
      <c r="I8" s="8" t="s">
        <v>71</v>
      </c>
      <c r="J8" s="81"/>
      <c r="K8" s="157" t="s">
        <v>61</v>
      </c>
      <c r="L8" s="159"/>
      <c r="M8" s="160"/>
    </row>
    <row r="9" spans="2:13" ht="15" customHeight="1">
      <c r="C9" s="100" t="s">
        <v>63</v>
      </c>
      <c r="D9" s="101"/>
      <c r="E9" s="120"/>
      <c r="F9" s="121"/>
      <c r="G9" s="122"/>
      <c r="H9" s="95"/>
      <c r="I9" s="7" t="s">
        <v>66</v>
      </c>
      <c r="J9" s="81"/>
      <c r="K9" s="158"/>
      <c r="L9" s="161"/>
      <c r="M9" s="162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72</v>
      </c>
    </row>
    <row r="11" spans="2:13" s="15" customFormat="1" ht="13.9" customHeight="1">
      <c r="D11" s="16"/>
      <c r="E11" s="16"/>
      <c r="F11" s="16"/>
      <c r="G11" s="123" t="s">
        <v>73</v>
      </c>
      <c r="H11" s="123"/>
      <c r="I11" s="123"/>
      <c r="J11" s="123"/>
      <c r="K11" s="123"/>
      <c r="L11" s="17"/>
      <c r="M11" s="18"/>
    </row>
    <row r="12" spans="2:13" s="15" customFormat="1" ht="30" customHeight="1">
      <c r="C12" s="12"/>
      <c r="D12" s="19"/>
      <c r="E12" s="19"/>
      <c r="F12" s="20"/>
      <c r="G12" s="115" t="s">
        <v>64</v>
      </c>
      <c r="H12" s="116"/>
      <c r="I12" s="117"/>
      <c r="J12" s="21" t="s">
        <v>74</v>
      </c>
      <c r="K12" s="118" t="str">
        <f>IF(0&lt;COUNTIF(K29:K77,"×"),"×",IF(J77&gt;=40,"○","×"))</f>
        <v>×</v>
      </c>
      <c r="L12" s="119"/>
      <c r="M12" s="22" t="s">
        <v>75</v>
      </c>
    </row>
    <row r="13" spans="2:13" s="15" customFormat="1" ht="13.5" customHeight="1">
      <c r="C13" s="23"/>
      <c r="D13" s="23"/>
      <c r="E13" s="23"/>
      <c r="F13" s="23"/>
      <c r="G13" s="124" t="s">
        <v>65</v>
      </c>
      <c r="H13" s="125"/>
      <c r="I13" s="126"/>
      <c r="J13" s="24" t="s">
        <v>76</v>
      </c>
      <c r="K13" s="133" t="str">
        <f>IF(0&lt;COUNTIF(K29:K77,"×"),"×",IF(J77&gt;=60,"○",IF(J77&lt;40,"×","")))</f>
        <v>×</v>
      </c>
      <c r="L13" s="134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27"/>
      <c r="H14" s="128"/>
      <c r="I14" s="129"/>
      <c r="J14" s="28" t="s">
        <v>77</v>
      </c>
      <c r="K14" s="135" t="str">
        <f>IF(0&lt;COUNTIF(K29:K77,"×"),"×",IF(J77&gt;=50,IF(J77&lt;60,"○",""),""))</f>
        <v>×</v>
      </c>
      <c r="L14" s="136"/>
      <c r="M14" s="29" t="s">
        <v>78</v>
      </c>
    </row>
    <row r="15" spans="2:13" s="26" customFormat="1" ht="13.5" customHeight="1">
      <c r="C15" s="19"/>
      <c r="D15" s="19"/>
      <c r="E15" s="19"/>
      <c r="F15" s="19"/>
      <c r="G15" s="130"/>
      <c r="H15" s="131"/>
      <c r="I15" s="132"/>
      <c r="J15" s="30" t="s">
        <v>79</v>
      </c>
      <c r="K15" s="137" t="str">
        <f>IF(0&lt;COUNTIF(K29:K77,"×"),"×",IF(J77&gt;=40,IF(J77&lt;50,"○",""),""))</f>
        <v>×</v>
      </c>
      <c r="L15" s="138"/>
      <c r="M15" s="31" t="s">
        <v>75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23" t="s">
        <v>80</v>
      </c>
      <c r="H17" s="123"/>
      <c r="I17" s="123"/>
      <c r="J17" s="123"/>
      <c r="K17" s="123"/>
      <c r="L17" s="34"/>
      <c r="M17" s="35"/>
    </row>
    <row r="18" spans="3:13" s="9" customFormat="1" ht="28.5" customHeight="1">
      <c r="F18" s="36"/>
      <c r="G18" s="115" t="s">
        <v>64</v>
      </c>
      <c r="H18" s="116"/>
      <c r="I18" s="117"/>
      <c r="J18" s="21" t="s">
        <v>74</v>
      </c>
      <c r="K18" s="118" t="str">
        <f>IF(0&lt;COUNTIF(L29:L77,"×"),"×",IF(J77&gt;=20,"○","×"))</f>
        <v>×</v>
      </c>
      <c r="L18" s="119"/>
      <c r="M18" s="37" t="s">
        <v>81</v>
      </c>
    </row>
    <row r="19" spans="3:13" s="38" customFormat="1" ht="13.5" customHeight="1">
      <c r="D19" s="39"/>
      <c r="E19" s="40"/>
      <c r="F19" s="40"/>
      <c r="G19" s="124" t="s">
        <v>65</v>
      </c>
      <c r="H19" s="125"/>
      <c r="I19" s="126"/>
      <c r="J19" s="24" t="s">
        <v>74</v>
      </c>
      <c r="K19" s="133" t="str">
        <f>IF(0&lt;COUNTIF(L29:L77,"×"),"×",IF(J77&gt;=40,"○",IF(J77&lt;20,"×","")))</f>
        <v>×</v>
      </c>
      <c r="L19" s="134"/>
      <c r="M19" s="25" t="s">
        <v>62</v>
      </c>
    </row>
    <row r="20" spans="3:13" ht="13.5" customHeight="1">
      <c r="E20" s="2"/>
      <c r="F20" s="2"/>
      <c r="G20" s="127"/>
      <c r="H20" s="128"/>
      <c r="I20" s="129"/>
      <c r="J20" s="28" t="s">
        <v>82</v>
      </c>
      <c r="K20" s="135" t="str">
        <f>IF(0&lt;COUNTIF(L29:L77,"×"),"×",IF(J77&gt;=30,IF(J77&lt;40,"○",""),""))</f>
        <v>×</v>
      </c>
      <c r="L20" s="136"/>
      <c r="M20" s="29" t="s">
        <v>83</v>
      </c>
    </row>
    <row r="21" spans="3:13" ht="13.5" customHeight="1">
      <c r="G21" s="130"/>
      <c r="H21" s="131"/>
      <c r="I21" s="132"/>
      <c r="J21" s="30" t="s">
        <v>76</v>
      </c>
      <c r="K21" s="137" t="str">
        <f>IF(0&lt;COUNTIF(L29:L77,"×"),"×",IF(J77&gt;=20,IF(J77&lt;30,"○",""),""))</f>
        <v>×</v>
      </c>
      <c r="L21" s="138"/>
      <c r="M21" s="31" t="s">
        <v>84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3"/>
      <c r="E23" s="143"/>
      <c r="F23" s="143"/>
      <c r="G23" s="143"/>
      <c r="H23" s="143"/>
      <c r="I23" s="143"/>
      <c r="J23" s="144"/>
      <c r="K23" s="144"/>
      <c r="L23" s="44"/>
      <c r="M23" s="43"/>
    </row>
    <row r="24" spans="3:13" ht="18" customHeight="1">
      <c r="G24" s="41"/>
      <c r="H24" s="41"/>
      <c r="I24" s="41"/>
      <c r="J24" s="163" t="s">
        <v>93</v>
      </c>
      <c r="K24" s="164"/>
      <c r="L24" s="164"/>
      <c r="M24" s="165"/>
    </row>
    <row r="25" spans="3:13" ht="18" customHeight="1">
      <c r="G25" s="41"/>
      <c r="H25" s="41"/>
      <c r="I25" s="41"/>
      <c r="J25" s="166"/>
      <c r="K25" s="167"/>
      <c r="L25" s="167"/>
      <c r="M25" s="168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42" t="s">
        <v>9</v>
      </c>
      <c r="D27" s="142"/>
      <c r="J27" s="89"/>
    </row>
    <row r="28" spans="3:13" ht="16.5" customHeight="1">
      <c r="C28" s="145" t="s">
        <v>5</v>
      </c>
      <c r="D28" s="146"/>
      <c r="E28" s="146"/>
      <c r="F28" s="147"/>
      <c r="G28" s="46" t="s">
        <v>4</v>
      </c>
      <c r="H28" s="46"/>
      <c r="I28" s="46" t="s">
        <v>6</v>
      </c>
      <c r="J28" s="46" t="s">
        <v>1</v>
      </c>
      <c r="K28" s="46" t="s">
        <v>85</v>
      </c>
      <c r="L28" s="46" t="s">
        <v>86</v>
      </c>
      <c r="M28" s="47" t="s">
        <v>3</v>
      </c>
    </row>
    <row r="29" spans="3:13" ht="13.5">
      <c r="C29" s="48" t="s">
        <v>17</v>
      </c>
      <c r="D29" s="148" t="s">
        <v>120</v>
      </c>
      <c r="E29" s="149"/>
      <c r="F29" s="150"/>
      <c r="G29" s="49" t="s">
        <v>106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39" t="s">
        <v>121</v>
      </c>
      <c r="E30" s="140"/>
      <c r="F30" s="141"/>
      <c r="G30" s="53" t="s">
        <v>105</v>
      </c>
      <c r="H30" s="53"/>
      <c r="I30" s="53">
        <v>2</v>
      </c>
      <c r="J30" s="83"/>
      <c r="K30" s="54"/>
      <c r="L30" s="54"/>
      <c r="M30" s="55"/>
    </row>
    <row r="31" spans="3:13" ht="13.5">
      <c r="C31" s="52" t="s">
        <v>17</v>
      </c>
      <c r="D31" s="139" t="s">
        <v>122</v>
      </c>
      <c r="E31" s="140"/>
      <c r="F31" s="141"/>
      <c r="G31" s="53" t="s">
        <v>106</v>
      </c>
      <c r="H31" s="53"/>
      <c r="I31" s="53">
        <v>2</v>
      </c>
      <c r="J31" s="83"/>
      <c r="K31" s="54"/>
      <c r="L31" s="54"/>
      <c r="M31" s="55"/>
    </row>
    <row r="32" spans="3:13" ht="13.5">
      <c r="C32" s="52" t="s">
        <v>17</v>
      </c>
      <c r="D32" s="139" t="s">
        <v>123</v>
      </c>
      <c r="E32" s="140"/>
      <c r="F32" s="141"/>
      <c r="G32" s="53" t="s">
        <v>105</v>
      </c>
      <c r="H32" s="53"/>
      <c r="I32" s="53">
        <v>2</v>
      </c>
      <c r="J32" s="83"/>
      <c r="K32" s="54"/>
      <c r="L32" s="54"/>
      <c r="M32" s="56"/>
    </row>
    <row r="33" spans="3:13" ht="13.5">
      <c r="C33" s="52" t="s">
        <v>17</v>
      </c>
      <c r="D33" s="139" t="s">
        <v>124</v>
      </c>
      <c r="E33" s="140"/>
      <c r="F33" s="141"/>
      <c r="G33" s="53" t="s">
        <v>105</v>
      </c>
      <c r="H33" s="53"/>
      <c r="I33" s="53">
        <v>2</v>
      </c>
      <c r="J33" s="83"/>
      <c r="K33" s="54"/>
      <c r="L33" s="54"/>
      <c r="M33" s="55"/>
    </row>
    <row r="34" spans="3:13" ht="13.5">
      <c r="C34" s="52" t="s">
        <v>17</v>
      </c>
      <c r="D34" s="139" t="s">
        <v>125</v>
      </c>
      <c r="E34" s="140"/>
      <c r="F34" s="141"/>
      <c r="G34" s="53" t="s">
        <v>107</v>
      </c>
      <c r="H34" s="53"/>
      <c r="I34" s="53">
        <v>4</v>
      </c>
      <c r="J34" s="83"/>
      <c r="K34" s="54"/>
      <c r="L34" s="54"/>
      <c r="M34" s="55"/>
    </row>
    <row r="35" spans="3:13" ht="13.5">
      <c r="C35" s="52" t="s">
        <v>17</v>
      </c>
      <c r="D35" s="139" t="s">
        <v>126</v>
      </c>
      <c r="E35" s="140"/>
      <c r="F35" s="141"/>
      <c r="G35" s="53" t="s">
        <v>107</v>
      </c>
      <c r="H35" s="53"/>
      <c r="I35" s="53">
        <v>4</v>
      </c>
      <c r="J35" s="83"/>
      <c r="K35" s="54"/>
      <c r="L35" s="54"/>
      <c r="M35" s="56"/>
    </row>
    <row r="36" spans="3:13" s="57" customFormat="1" ht="15" customHeight="1">
      <c r="C36" s="151" t="s">
        <v>0</v>
      </c>
      <c r="D36" s="152"/>
      <c r="E36" s="152"/>
      <c r="F36" s="152"/>
      <c r="G36" s="153"/>
      <c r="H36" s="92"/>
      <c r="I36" s="58">
        <f>SUM(I29:I35)</f>
        <v>18</v>
      </c>
      <c r="J36" s="59">
        <f>SUM(J29:J35)</f>
        <v>0</v>
      </c>
      <c r="K36" s="60" t="str">
        <f>IF(J36&gt;=7,"○","×")</f>
        <v>×</v>
      </c>
      <c r="L36" s="60" t="str">
        <f>IF(J36&gt;=3,"○","×")</f>
        <v>×</v>
      </c>
      <c r="M36" s="93" t="s">
        <v>132</v>
      </c>
    </row>
    <row r="37" spans="3:13" ht="13.5">
      <c r="C37" s="48" t="s">
        <v>16</v>
      </c>
      <c r="D37" s="148" t="s">
        <v>96</v>
      </c>
      <c r="E37" s="149"/>
      <c r="F37" s="150"/>
      <c r="G37" s="49" t="s">
        <v>105</v>
      </c>
      <c r="H37" s="49"/>
      <c r="I37" s="49">
        <v>2</v>
      </c>
      <c r="J37" s="82"/>
      <c r="K37" s="50"/>
      <c r="L37" s="61"/>
      <c r="M37" s="97"/>
    </row>
    <row r="38" spans="3:13" ht="13.5">
      <c r="C38" s="52" t="s">
        <v>16</v>
      </c>
      <c r="D38" s="139" t="s">
        <v>97</v>
      </c>
      <c r="E38" s="140"/>
      <c r="F38" s="141"/>
      <c r="G38" s="53" t="s">
        <v>105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39" t="s">
        <v>98</v>
      </c>
      <c r="E39" s="140"/>
      <c r="F39" s="141"/>
      <c r="G39" s="53" t="s">
        <v>106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39" t="s">
        <v>99</v>
      </c>
      <c r="E40" s="140"/>
      <c r="F40" s="141"/>
      <c r="G40" s="53" t="s">
        <v>106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39" t="s">
        <v>100</v>
      </c>
      <c r="E41" s="140"/>
      <c r="F41" s="141"/>
      <c r="G41" s="53" t="s">
        <v>105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39" t="s">
        <v>101</v>
      </c>
      <c r="E42" s="140"/>
      <c r="F42" s="141"/>
      <c r="G42" s="53" t="s">
        <v>107</v>
      </c>
      <c r="H42" s="53"/>
      <c r="I42" s="53">
        <v>2</v>
      </c>
      <c r="J42" s="83"/>
      <c r="K42" s="54"/>
      <c r="L42" s="54"/>
      <c r="M42" s="98"/>
    </row>
    <row r="43" spans="3:13" ht="13.5">
      <c r="C43" s="52" t="s">
        <v>16</v>
      </c>
      <c r="D43" s="139" t="s">
        <v>102</v>
      </c>
      <c r="E43" s="140"/>
      <c r="F43" s="141"/>
      <c r="G43" s="53" t="s">
        <v>105</v>
      </c>
      <c r="H43" s="53"/>
      <c r="I43" s="53">
        <v>2</v>
      </c>
      <c r="J43" s="83"/>
      <c r="K43" s="54"/>
      <c r="L43" s="54"/>
      <c r="M43" s="98"/>
    </row>
    <row r="44" spans="3:13" ht="13.5">
      <c r="C44" s="52" t="s">
        <v>16</v>
      </c>
      <c r="D44" s="139" t="s">
        <v>103</v>
      </c>
      <c r="E44" s="140"/>
      <c r="F44" s="141"/>
      <c r="G44" s="53" t="s">
        <v>105</v>
      </c>
      <c r="H44" s="53"/>
      <c r="I44" s="53">
        <v>2</v>
      </c>
      <c r="J44" s="83"/>
      <c r="K44" s="54"/>
      <c r="L44" s="54"/>
      <c r="M44" s="98"/>
    </row>
    <row r="45" spans="3:13" ht="13.5">
      <c r="C45" s="52" t="s">
        <v>16</v>
      </c>
      <c r="D45" s="139" t="s">
        <v>104</v>
      </c>
      <c r="E45" s="140"/>
      <c r="F45" s="141"/>
      <c r="G45" s="53" t="s">
        <v>107</v>
      </c>
      <c r="H45" s="53"/>
      <c r="I45" s="53">
        <v>2</v>
      </c>
      <c r="J45" s="83"/>
      <c r="K45" s="54"/>
      <c r="L45" s="54"/>
      <c r="M45" s="98"/>
    </row>
    <row r="46" spans="3:13" s="57" customFormat="1" ht="15" customHeight="1">
      <c r="C46" s="151" t="s">
        <v>0</v>
      </c>
      <c r="D46" s="152"/>
      <c r="E46" s="152"/>
      <c r="F46" s="152"/>
      <c r="G46" s="153"/>
      <c r="H46" s="92"/>
      <c r="I46" s="58">
        <f>SUM(I37:I45)</f>
        <v>18</v>
      </c>
      <c r="J46" s="63">
        <f>SUM(J37:J45)</f>
        <v>0</v>
      </c>
      <c r="K46" s="60" t="str">
        <f>IF(J46&gt;=7,"○","×")</f>
        <v>×</v>
      </c>
      <c r="L46" s="60"/>
      <c r="M46" s="93" t="s">
        <v>133</v>
      </c>
    </row>
    <row r="47" spans="3:13" ht="13.5">
      <c r="C47" s="48" t="s">
        <v>15</v>
      </c>
      <c r="D47" s="148" t="s">
        <v>35</v>
      </c>
      <c r="E47" s="149"/>
      <c r="F47" s="150"/>
      <c r="G47" s="49" t="s">
        <v>88</v>
      </c>
      <c r="H47" s="49"/>
      <c r="I47" s="49">
        <v>2</v>
      </c>
      <c r="J47" s="82"/>
      <c r="K47" s="50"/>
      <c r="L47" s="61"/>
      <c r="M47" s="97"/>
    </row>
    <row r="48" spans="3:13" s="57" customFormat="1" ht="15" customHeight="1">
      <c r="C48" s="151" t="s">
        <v>0</v>
      </c>
      <c r="D48" s="152"/>
      <c r="E48" s="152"/>
      <c r="F48" s="152"/>
      <c r="G48" s="153"/>
      <c r="H48" s="92"/>
      <c r="I48" s="58">
        <f>SUM(I47:I47)</f>
        <v>2</v>
      </c>
      <c r="J48" s="63">
        <f>SUM(J47:J47)</f>
        <v>0</v>
      </c>
      <c r="K48" s="60" t="str">
        <f>IF(J48&gt;=2,"○","×")</f>
        <v>×</v>
      </c>
      <c r="L48" s="60"/>
      <c r="M48" s="93" t="s">
        <v>134</v>
      </c>
    </row>
    <row r="49" spans="3:13" ht="13.5">
      <c r="C49" s="48" t="s">
        <v>14</v>
      </c>
      <c r="D49" s="148" t="s">
        <v>36</v>
      </c>
      <c r="E49" s="149"/>
      <c r="F49" s="150"/>
      <c r="G49" s="49" t="s">
        <v>88</v>
      </c>
      <c r="H49" s="49"/>
      <c r="I49" s="49">
        <v>2</v>
      </c>
      <c r="J49" s="82"/>
      <c r="K49" s="50"/>
      <c r="L49" s="61"/>
      <c r="M49" s="97"/>
    </row>
    <row r="50" spans="3:13" s="57" customFormat="1" ht="15" customHeight="1">
      <c r="C50" s="151" t="s">
        <v>0</v>
      </c>
      <c r="D50" s="152"/>
      <c r="E50" s="152"/>
      <c r="F50" s="152"/>
      <c r="G50" s="153"/>
      <c r="H50" s="92"/>
      <c r="I50" s="58">
        <f>SUM(I49:I49)</f>
        <v>2</v>
      </c>
      <c r="J50" s="63">
        <f>SUM(J49:J49)</f>
        <v>0</v>
      </c>
      <c r="K50" s="60" t="str">
        <f>IF(J50&gt;=2,"○","×")</f>
        <v>×</v>
      </c>
      <c r="L50" s="60" t="str">
        <f>IF(SUM(J46,J48,J50)&gt;=2,"○","×")</f>
        <v>×</v>
      </c>
      <c r="M50" s="93" t="s">
        <v>135</v>
      </c>
    </row>
    <row r="51" spans="3:13" ht="13.5">
      <c r="C51" s="64" t="s">
        <v>13</v>
      </c>
      <c r="D51" s="148" t="s">
        <v>37</v>
      </c>
      <c r="E51" s="149"/>
      <c r="F51" s="150"/>
      <c r="G51" s="49" t="s">
        <v>88</v>
      </c>
      <c r="H51" s="49"/>
      <c r="I51" s="49">
        <v>2</v>
      </c>
      <c r="J51" s="82"/>
      <c r="K51" s="50"/>
      <c r="L51" s="61"/>
      <c r="M51" s="97"/>
    </row>
    <row r="52" spans="3:13" ht="13.5">
      <c r="C52" s="65" t="s">
        <v>13</v>
      </c>
      <c r="D52" s="139" t="s">
        <v>38</v>
      </c>
      <c r="E52" s="140"/>
      <c r="F52" s="141"/>
      <c r="G52" s="53" t="s">
        <v>88</v>
      </c>
      <c r="H52" s="53"/>
      <c r="I52" s="53">
        <v>2</v>
      </c>
      <c r="J52" s="83"/>
      <c r="K52" s="54"/>
      <c r="L52" s="54"/>
      <c r="M52" s="98"/>
    </row>
    <row r="53" spans="3:13" s="57" customFormat="1" ht="15" customHeight="1">
      <c r="C53" s="151" t="s">
        <v>0</v>
      </c>
      <c r="D53" s="152"/>
      <c r="E53" s="152"/>
      <c r="F53" s="152"/>
      <c r="G53" s="153"/>
      <c r="H53" s="92"/>
      <c r="I53" s="58">
        <f>SUM(I51:I52)</f>
        <v>4</v>
      </c>
      <c r="J53" s="63">
        <f>SUM(J51:J52)</f>
        <v>0</v>
      </c>
      <c r="K53" s="60" t="str">
        <f>IF(J53&gt;=4,"○","×")</f>
        <v>×</v>
      </c>
      <c r="L53" s="60"/>
      <c r="M53" s="93" t="s">
        <v>136</v>
      </c>
    </row>
    <row r="54" spans="3:13" ht="13.5">
      <c r="C54" s="64" t="s">
        <v>12</v>
      </c>
      <c r="D54" s="148" t="s">
        <v>39</v>
      </c>
      <c r="E54" s="149"/>
      <c r="F54" s="150"/>
      <c r="G54" s="49" t="s">
        <v>88</v>
      </c>
      <c r="H54" s="49"/>
      <c r="I54" s="49">
        <v>2</v>
      </c>
      <c r="J54" s="82"/>
      <c r="K54" s="50"/>
      <c r="L54" s="61"/>
      <c r="M54" s="97"/>
    </row>
    <row r="55" spans="3:13" ht="13.5">
      <c r="C55" s="65" t="s">
        <v>12</v>
      </c>
      <c r="D55" s="139" t="s">
        <v>40</v>
      </c>
      <c r="E55" s="140"/>
      <c r="F55" s="141"/>
      <c r="G55" s="53" t="s">
        <v>89</v>
      </c>
      <c r="H55" s="53"/>
      <c r="I55" s="53">
        <v>2</v>
      </c>
      <c r="J55" s="83"/>
      <c r="K55" s="54"/>
      <c r="L55" s="54"/>
      <c r="M55" s="99"/>
    </row>
    <row r="56" spans="3:13" s="57" customFormat="1" ht="15" customHeight="1">
      <c r="C56" s="151" t="s">
        <v>0</v>
      </c>
      <c r="D56" s="152"/>
      <c r="E56" s="152"/>
      <c r="F56" s="152"/>
      <c r="G56" s="153"/>
      <c r="H56" s="92"/>
      <c r="I56" s="58">
        <f>SUM(I54:I55)</f>
        <v>4</v>
      </c>
      <c r="J56" s="63">
        <f>SUM(J54:J55)</f>
        <v>0</v>
      </c>
      <c r="K56" s="60" t="str">
        <f>IF(J56&gt;=3,"○","×")</f>
        <v>×</v>
      </c>
      <c r="L56" s="60"/>
      <c r="M56" s="93" t="s">
        <v>137</v>
      </c>
    </row>
    <row r="57" spans="3:13" ht="13.5">
      <c r="C57" s="64" t="s">
        <v>41</v>
      </c>
      <c r="D57" s="148" t="s">
        <v>42</v>
      </c>
      <c r="E57" s="149"/>
      <c r="F57" s="150"/>
      <c r="G57" s="49" t="s">
        <v>89</v>
      </c>
      <c r="H57" s="49"/>
      <c r="I57" s="49">
        <v>2</v>
      </c>
      <c r="J57" s="82"/>
      <c r="K57" s="50"/>
      <c r="L57" s="61"/>
      <c r="M57" s="97"/>
    </row>
    <row r="58" spans="3:13" ht="13.5">
      <c r="C58" s="65" t="s">
        <v>41</v>
      </c>
      <c r="D58" s="139" t="s">
        <v>43</v>
      </c>
      <c r="E58" s="140"/>
      <c r="F58" s="141"/>
      <c r="G58" s="53" t="s">
        <v>89</v>
      </c>
      <c r="H58" s="53"/>
      <c r="I58" s="53">
        <v>2</v>
      </c>
      <c r="J58" s="83"/>
      <c r="K58" s="54"/>
      <c r="L58" s="54"/>
      <c r="M58" s="98"/>
    </row>
    <row r="59" spans="3:13" ht="13.5">
      <c r="C59" s="65" t="s">
        <v>41</v>
      </c>
      <c r="D59" s="139" t="s">
        <v>44</v>
      </c>
      <c r="E59" s="140"/>
      <c r="F59" s="141"/>
      <c r="G59" s="53" t="s">
        <v>88</v>
      </c>
      <c r="H59" s="53"/>
      <c r="I59" s="53">
        <v>2</v>
      </c>
      <c r="J59" s="83"/>
      <c r="K59" s="54"/>
      <c r="L59" s="54"/>
      <c r="M59" s="98"/>
    </row>
    <row r="60" spans="3:13" s="57" customFormat="1" ht="15" customHeight="1">
      <c r="C60" s="151" t="s">
        <v>0</v>
      </c>
      <c r="D60" s="152"/>
      <c r="E60" s="152"/>
      <c r="F60" s="152"/>
      <c r="G60" s="153"/>
      <c r="H60" s="92"/>
      <c r="I60" s="58">
        <f>SUM(I57:I59)</f>
        <v>6</v>
      </c>
      <c r="J60" s="63">
        <f>SUM(J57:J59)</f>
        <v>0</v>
      </c>
      <c r="K60" s="60" t="str">
        <f>IF(J60&gt;=2,"○","×")</f>
        <v>×</v>
      </c>
      <c r="L60" s="60" t="str">
        <f>IF(SUM(J53,J56,J60)&gt;=3,"○","×")</f>
        <v>×</v>
      </c>
      <c r="M60" s="93" t="s">
        <v>138</v>
      </c>
    </row>
    <row r="61" spans="3:13" ht="13.5">
      <c r="C61" s="48" t="s">
        <v>45</v>
      </c>
      <c r="D61" s="148" t="s">
        <v>46</v>
      </c>
      <c r="E61" s="149"/>
      <c r="F61" s="150"/>
      <c r="G61" s="49" t="s">
        <v>89</v>
      </c>
      <c r="H61" s="49"/>
      <c r="I61" s="49">
        <v>2</v>
      </c>
      <c r="J61" s="82"/>
      <c r="K61" s="50"/>
      <c r="L61" s="61"/>
      <c r="M61" s="97"/>
    </row>
    <row r="62" spans="3:13" s="57" customFormat="1" ht="15" customHeight="1">
      <c r="C62" s="151" t="s">
        <v>0</v>
      </c>
      <c r="D62" s="152"/>
      <c r="E62" s="152"/>
      <c r="F62" s="152"/>
      <c r="G62" s="153"/>
      <c r="H62" s="92"/>
      <c r="I62" s="58">
        <f>SUM(I61:I61)</f>
        <v>2</v>
      </c>
      <c r="J62" s="63">
        <f>SUM(J61:J61)</f>
        <v>0</v>
      </c>
      <c r="K62" s="60" t="str">
        <f>IF(J62&gt;=2,"○","×")</f>
        <v>×</v>
      </c>
      <c r="L62" s="60" t="str">
        <f>IF(J62&gt;=1,"○","×")</f>
        <v>×</v>
      </c>
      <c r="M62" s="93" t="s">
        <v>139</v>
      </c>
    </row>
    <row r="63" spans="3:13" ht="13.5">
      <c r="C63" s="48" t="s">
        <v>47</v>
      </c>
      <c r="D63" s="148" t="s">
        <v>48</v>
      </c>
      <c r="E63" s="149"/>
      <c r="F63" s="150"/>
      <c r="G63" s="49" t="s">
        <v>89</v>
      </c>
      <c r="H63" s="49"/>
      <c r="I63" s="49">
        <v>2</v>
      </c>
      <c r="J63" s="82"/>
      <c r="K63" s="50"/>
      <c r="L63" s="61"/>
      <c r="M63" s="97"/>
    </row>
    <row r="64" spans="3:13" ht="13.5">
      <c r="C64" s="145" t="s">
        <v>0</v>
      </c>
      <c r="D64" s="146"/>
      <c r="E64" s="146"/>
      <c r="F64" s="146"/>
      <c r="G64" s="147"/>
      <c r="H64" s="91"/>
      <c r="I64" s="66">
        <f>SUM(I63:I63)</f>
        <v>2</v>
      </c>
      <c r="J64" s="63">
        <f>SUM(J63:J63)</f>
        <v>0</v>
      </c>
      <c r="K64" s="67" t="str">
        <f>IF(J64&gt;=1,"○","×")</f>
        <v>×</v>
      </c>
      <c r="L64" s="67" t="str">
        <f>IF(J64&gt;=1,"○","×")</f>
        <v>×</v>
      </c>
      <c r="M64" s="93" t="s">
        <v>140</v>
      </c>
    </row>
    <row r="65" spans="3:13" ht="13.5">
      <c r="C65" s="68" t="s">
        <v>11</v>
      </c>
      <c r="D65" s="148" t="s">
        <v>108</v>
      </c>
      <c r="E65" s="149"/>
      <c r="F65" s="150"/>
      <c r="G65" s="49" t="s">
        <v>105</v>
      </c>
      <c r="H65" s="49"/>
      <c r="I65" s="49">
        <v>2</v>
      </c>
      <c r="J65" s="82"/>
      <c r="K65" s="50"/>
      <c r="L65" s="61"/>
      <c r="M65" s="62"/>
    </row>
    <row r="66" spans="3:13" ht="13.5">
      <c r="C66" s="52" t="s">
        <v>11</v>
      </c>
      <c r="D66" s="139" t="s">
        <v>109</v>
      </c>
      <c r="E66" s="140"/>
      <c r="F66" s="141"/>
      <c r="G66" s="53" t="s">
        <v>105</v>
      </c>
      <c r="H66" s="53"/>
      <c r="I66" s="53">
        <v>2</v>
      </c>
      <c r="J66" s="83"/>
      <c r="K66" s="54"/>
      <c r="L66" s="54"/>
      <c r="M66" s="55"/>
    </row>
    <row r="67" spans="3:13" ht="13.5">
      <c r="C67" s="52" t="s">
        <v>11</v>
      </c>
      <c r="D67" s="139" t="s">
        <v>110</v>
      </c>
      <c r="E67" s="140"/>
      <c r="F67" s="141"/>
      <c r="G67" s="53" t="s">
        <v>106</v>
      </c>
      <c r="H67" s="53"/>
      <c r="I67" s="53">
        <v>2</v>
      </c>
      <c r="J67" s="83"/>
      <c r="K67" s="54"/>
      <c r="L67" s="54"/>
      <c r="M67" s="55"/>
    </row>
    <row r="68" spans="3:13" ht="13.5">
      <c r="C68" s="69" t="s">
        <v>11</v>
      </c>
      <c r="D68" s="139" t="s">
        <v>111</v>
      </c>
      <c r="E68" s="140"/>
      <c r="F68" s="141"/>
      <c r="G68" s="70" t="s">
        <v>105</v>
      </c>
      <c r="H68" s="70"/>
      <c r="I68" s="53">
        <v>2</v>
      </c>
      <c r="J68" s="84"/>
      <c r="K68" s="71"/>
      <c r="L68" s="71"/>
      <c r="M68" s="72"/>
    </row>
    <row r="69" spans="3:13" ht="13.5">
      <c r="C69" s="52" t="s">
        <v>11</v>
      </c>
      <c r="D69" s="139" t="s">
        <v>112</v>
      </c>
      <c r="E69" s="140"/>
      <c r="F69" s="141"/>
      <c r="G69" s="53" t="s">
        <v>105</v>
      </c>
      <c r="H69" s="53"/>
      <c r="I69" s="53">
        <v>2</v>
      </c>
      <c r="J69" s="83"/>
      <c r="K69" s="54"/>
      <c r="L69" s="54"/>
      <c r="M69" s="55"/>
    </row>
    <row r="70" spans="3:13" ht="13.5">
      <c r="C70" s="69" t="s">
        <v>11</v>
      </c>
      <c r="D70" s="139" t="s">
        <v>113</v>
      </c>
      <c r="E70" s="140"/>
      <c r="F70" s="141"/>
      <c r="G70" s="70" t="s">
        <v>107</v>
      </c>
      <c r="H70" s="70"/>
      <c r="I70" s="53">
        <v>2</v>
      </c>
      <c r="J70" s="84"/>
      <c r="K70" s="71"/>
      <c r="L70" s="71"/>
      <c r="M70" s="72"/>
    </row>
    <row r="71" spans="3:13" ht="13.5">
      <c r="C71" s="52" t="s">
        <v>11</v>
      </c>
      <c r="D71" s="139" t="s">
        <v>114</v>
      </c>
      <c r="E71" s="140"/>
      <c r="F71" s="141"/>
      <c r="G71" s="53" t="s">
        <v>107</v>
      </c>
      <c r="H71" s="53"/>
      <c r="I71" s="53">
        <v>2</v>
      </c>
      <c r="J71" s="83"/>
      <c r="K71" s="54"/>
      <c r="L71" s="54"/>
      <c r="M71" s="55"/>
    </row>
    <row r="72" spans="3:13" ht="13.5">
      <c r="C72" s="69" t="s">
        <v>11</v>
      </c>
      <c r="D72" s="139" t="s">
        <v>115</v>
      </c>
      <c r="E72" s="140"/>
      <c r="F72" s="141"/>
      <c r="G72" s="70" t="s">
        <v>106</v>
      </c>
      <c r="H72" s="70"/>
      <c r="I72" s="53">
        <v>2</v>
      </c>
      <c r="J72" s="84"/>
      <c r="K72" s="71"/>
      <c r="L72" s="71"/>
      <c r="M72" s="72"/>
    </row>
    <row r="73" spans="3:13" ht="13.5">
      <c r="C73" s="52" t="s">
        <v>11</v>
      </c>
      <c r="D73" s="139" t="s">
        <v>116</v>
      </c>
      <c r="E73" s="140"/>
      <c r="F73" s="141"/>
      <c r="G73" s="53" t="s">
        <v>105</v>
      </c>
      <c r="H73" s="53"/>
      <c r="I73" s="53">
        <v>2</v>
      </c>
      <c r="J73" s="83"/>
      <c r="K73" s="54"/>
      <c r="L73" s="54"/>
      <c r="M73" s="55"/>
    </row>
    <row r="74" spans="3:13" ht="13.5">
      <c r="C74" s="69" t="s">
        <v>11</v>
      </c>
      <c r="D74" s="139" t="s">
        <v>117</v>
      </c>
      <c r="E74" s="140"/>
      <c r="F74" s="141"/>
      <c r="G74" s="70" t="s">
        <v>107</v>
      </c>
      <c r="H74" s="70"/>
      <c r="I74" s="53">
        <v>2</v>
      </c>
      <c r="J74" s="84"/>
      <c r="K74" s="71"/>
      <c r="L74" s="71"/>
      <c r="M74" s="72"/>
    </row>
    <row r="75" spans="3:13" s="57" customFormat="1" ht="15" customHeight="1">
      <c r="C75" s="151" t="s">
        <v>0</v>
      </c>
      <c r="D75" s="152"/>
      <c r="E75" s="152"/>
      <c r="F75" s="152"/>
      <c r="G75" s="153"/>
      <c r="H75" s="92"/>
      <c r="I75" s="73">
        <f>SUM(I65:I74)</f>
        <v>20</v>
      </c>
      <c r="J75" s="63">
        <f>SUM(J65:J74)</f>
        <v>0</v>
      </c>
      <c r="K75" s="73" t="s">
        <v>18</v>
      </c>
      <c r="L75" s="73" t="s">
        <v>18</v>
      </c>
      <c r="M75" s="96" t="s">
        <v>131</v>
      </c>
    </row>
    <row r="76" spans="3:13" s="57" customFormat="1" ht="15" customHeight="1">
      <c r="C76" s="151" t="s">
        <v>7</v>
      </c>
      <c r="D76" s="152"/>
      <c r="E76" s="152"/>
      <c r="F76" s="152"/>
      <c r="G76" s="153"/>
      <c r="H76" s="92"/>
      <c r="I76" s="73">
        <f>SUM(I64,I62,I60,I56,I53,I50,I48,I46,I36)</f>
        <v>58</v>
      </c>
      <c r="J76" s="63">
        <f>SUM(J64,J62,J60,J56,J53,J50,J48,J46,J36)</f>
        <v>0</v>
      </c>
      <c r="K76" s="60" t="str">
        <f>IF(J76&gt;=30,"○","×")</f>
        <v>×</v>
      </c>
      <c r="L76" s="60" t="str">
        <f>IF(J76&gt;=10,"○","×")</f>
        <v>×</v>
      </c>
      <c r="M76" s="96" t="s">
        <v>141</v>
      </c>
    </row>
    <row r="77" spans="3:13" s="57" customFormat="1" ht="15" customHeight="1">
      <c r="C77" s="151" t="s">
        <v>8</v>
      </c>
      <c r="D77" s="152"/>
      <c r="E77" s="152"/>
      <c r="F77" s="152"/>
      <c r="G77" s="153"/>
      <c r="H77" s="92"/>
      <c r="I77" s="73">
        <f>SUM(I75:I76)</f>
        <v>78</v>
      </c>
      <c r="J77" s="63">
        <f>SUM(J75:J76)</f>
        <v>0</v>
      </c>
      <c r="K77" s="60" t="str">
        <f>IF(J77&gt;=40,"○","×")</f>
        <v>×</v>
      </c>
      <c r="L77" s="60" t="str">
        <f>IF(J77&gt;=20,"○","×")</f>
        <v>×</v>
      </c>
      <c r="M77" s="96" t="s">
        <v>142</v>
      </c>
    </row>
    <row r="78" spans="3:13" ht="13.5">
      <c r="C78" s="74"/>
      <c r="D78" s="75"/>
      <c r="E78" s="75"/>
      <c r="F78" s="74"/>
      <c r="G78" s="76"/>
      <c r="H78" s="76"/>
      <c r="I78" s="77"/>
      <c r="J78" s="78"/>
      <c r="K78" s="79"/>
      <c r="L78" s="79"/>
      <c r="M78" s="80"/>
    </row>
    <row r="79" spans="3:13" ht="11.25" customHeight="1"/>
  </sheetData>
  <mergeCells count="80">
    <mergeCell ref="C77:G77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C75:G75"/>
    <mergeCell ref="C76:G76"/>
    <mergeCell ref="D65:F65"/>
    <mergeCell ref="D54:F54"/>
    <mergeCell ref="D55:F55"/>
    <mergeCell ref="C56:G56"/>
    <mergeCell ref="D57:F57"/>
    <mergeCell ref="D58:F58"/>
    <mergeCell ref="D59:F59"/>
    <mergeCell ref="C60:G60"/>
    <mergeCell ref="D61:F61"/>
    <mergeCell ref="C62:G62"/>
    <mergeCell ref="D63:F63"/>
    <mergeCell ref="C64:G64"/>
    <mergeCell ref="C53:G53"/>
    <mergeCell ref="D42:F42"/>
    <mergeCell ref="D43:F43"/>
    <mergeCell ref="D44:F44"/>
    <mergeCell ref="D45:F45"/>
    <mergeCell ref="C46:G46"/>
    <mergeCell ref="D47:F47"/>
    <mergeCell ref="C48:G48"/>
    <mergeCell ref="D49:F49"/>
    <mergeCell ref="C50:G50"/>
    <mergeCell ref="D51:F51"/>
    <mergeCell ref="D52:F52"/>
    <mergeCell ref="D41:F41"/>
    <mergeCell ref="D30:F30"/>
    <mergeCell ref="D31:F31"/>
    <mergeCell ref="D32:F32"/>
    <mergeCell ref="D33:F33"/>
    <mergeCell ref="D34:F34"/>
    <mergeCell ref="D35:F35"/>
    <mergeCell ref="C36:G36"/>
    <mergeCell ref="D37:F37"/>
    <mergeCell ref="D38:F38"/>
    <mergeCell ref="D39:F39"/>
    <mergeCell ref="D40:F40"/>
    <mergeCell ref="D29:F29"/>
    <mergeCell ref="G17:K17"/>
    <mergeCell ref="G18:I18"/>
    <mergeCell ref="K18:L18"/>
    <mergeCell ref="G19:I21"/>
    <mergeCell ref="K19:L19"/>
    <mergeCell ref="K20:L20"/>
    <mergeCell ref="K21:L21"/>
    <mergeCell ref="D23:I23"/>
    <mergeCell ref="J23:K23"/>
    <mergeCell ref="J24:M25"/>
    <mergeCell ref="C27:D27"/>
    <mergeCell ref="C28:F28"/>
    <mergeCell ref="G11:K11"/>
    <mergeCell ref="G12:I12"/>
    <mergeCell ref="K12:L12"/>
    <mergeCell ref="G13:I15"/>
    <mergeCell ref="K13:L13"/>
    <mergeCell ref="K14:L14"/>
    <mergeCell ref="K15:L15"/>
    <mergeCell ref="C8:D8"/>
    <mergeCell ref="E8:G8"/>
    <mergeCell ref="K8:K9"/>
    <mergeCell ref="L8:M9"/>
    <mergeCell ref="C9:D9"/>
    <mergeCell ref="E9:G9"/>
    <mergeCell ref="C2:F3"/>
    <mergeCell ref="D4:M4"/>
    <mergeCell ref="D5:M5"/>
    <mergeCell ref="C7:D7"/>
    <mergeCell ref="E7:J7"/>
    <mergeCell ref="L7:M7"/>
  </mergeCells>
  <phoneticPr fontId="2"/>
  <conditionalFormatting sqref="K12">
    <cfRule type="expression" dxfId="35" priority="8" stopIfTrue="1">
      <formula>$K$12="×"</formula>
    </cfRule>
    <cfRule type="expression" dxfId="34" priority="9" stopIfTrue="1">
      <formula>#REF!="×"</formula>
    </cfRule>
  </conditionalFormatting>
  <conditionalFormatting sqref="K13">
    <cfRule type="expression" dxfId="33" priority="7" stopIfTrue="1">
      <formula>$K$13="×"</formula>
    </cfRule>
  </conditionalFormatting>
  <conditionalFormatting sqref="K14">
    <cfRule type="expression" dxfId="32" priority="6" stopIfTrue="1">
      <formula>$K$14="×"</formula>
    </cfRule>
  </conditionalFormatting>
  <conditionalFormatting sqref="K15">
    <cfRule type="expression" dxfId="31" priority="5" stopIfTrue="1">
      <formula>$K$15="×"</formula>
    </cfRule>
  </conditionalFormatting>
  <conditionalFormatting sqref="K18">
    <cfRule type="expression" dxfId="30" priority="2" stopIfTrue="1">
      <formula>$K$18="×"</formula>
    </cfRule>
  </conditionalFormatting>
  <conditionalFormatting sqref="K19">
    <cfRule type="expression" dxfId="29" priority="3" stopIfTrue="1">
      <formula>$K$19="×"</formula>
    </cfRule>
  </conditionalFormatting>
  <conditionalFormatting sqref="K20">
    <cfRule type="expression" dxfId="28" priority="4" stopIfTrue="1">
      <formula>$K$20="×"</formula>
    </cfRule>
  </conditionalFormatting>
  <conditionalFormatting sqref="K21">
    <cfRule type="expression" dxfId="27" priority="1" stopIfTrue="1">
      <formula>$K$21="×"</formula>
    </cfRule>
  </conditionalFormatting>
  <conditionalFormatting sqref="K36:L36 K46:L46 K48:L48 K50:L50 K53:L53 K56:L56 K60:L60 K62:L62 K64:L64">
    <cfRule type="cellIs" dxfId="26" priority="12" stopIfTrue="1" operator="equal">
      <formula>"×"</formula>
    </cfRule>
  </conditionalFormatting>
  <conditionalFormatting sqref="L11">
    <cfRule type="cellIs" dxfId="25" priority="10" stopIfTrue="1" operator="equal">
      <formula>"×"</formula>
    </cfRule>
  </conditionalFormatting>
  <conditionalFormatting sqref="L17 K75:L78">
    <cfRule type="cellIs" dxfId="24" priority="11" stopIfTrue="1" operator="equal">
      <formula>"×"</formula>
    </cfRule>
  </conditionalFormatting>
  <dataValidations count="2">
    <dataValidation type="whole" operator="equal" allowBlank="1" showInputMessage="1" showErrorMessage="1" sqref="J29:J33 J37:J45 J47 J49 J51:J52 J54:J55 J57:J59 J61 J63 J65:J74" xr:uid="{00000000-0002-0000-0200-000000000000}">
      <formula1>2</formula1>
    </dataValidation>
    <dataValidation type="whole" operator="equal" allowBlank="1" showInputMessage="1" showErrorMessage="1" sqref="J34:J35" xr:uid="{00000000-0002-0000-0200-000001000000}">
      <formula1>4</formula1>
    </dataValidation>
  </dataValidations>
  <printOptions horizontalCentered="1"/>
  <pageMargins left="0.11811023622047245" right="0.11811023622047245" top="0.19685039370078741" bottom="0.15748031496062992" header="0.19685039370078741" footer="0.15748031496062992"/>
  <pageSetup paperSize="9" scale="7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B1:M77"/>
  <sheetViews>
    <sheetView topLeftCell="A43" zoomScaleNormal="100" zoomScalePageLayoutView="70" workbookViewId="0">
      <selection activeCell="K80" sqref="K80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1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02" t="s">
        <v>91</v>
      </c>
      <c r="D2" s="103"/>
      <c r="E2" s="103"/>
      <c r="F2" s="104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05"/>
      <c r="D3" s="106"/>
      <c r="E3" s="106"/>
      <c r="F3" s="107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08" t="s">
        <v>68</v>
      </c>
      <c r="E4" s="108"/>
      <c r="F4" s="108"/>
      <c r="G4" s="108"/>
      <c r="H4" s="108"/>
      <c r="I4" s="108"/>
      <c r="J4" s="108"/>
      <c r="K4" s="108"/>
      <c r="L4" s="108"/>
      <c r="M4" s="108"/>
    </row>
    <row r="5" spans="2:13" s="5" customFormat="1" ht="20.100000000000001" customHeight="1">
      <c r="D5" s="109" t="s">
        <v>90</v>
      </c>
      <c r="E5" s="109"/>
      <c r="F5" s="109"/>
      <c r="G5" s="109"/>
      <c r="H5" s="109"/>
      <c r="I5" s="109"/>
      <c r="J5" s="109"/>
      <c r="K5" s="109"/>
      <c r="L5" s="109"/>
      <c r="M5" s="109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00" t="s">
        <v>2</v>
      </c>
      <c r="D7" s="101"/>
      <c r="E7" s="110" t="s">
        <v>128</v>
      </c>
      <c r="F7" s="111"/>
      <c r="G7" s="111"/>
      <c r="H7" s="111"/>
      <c r="I7" s="111"/>
      <c r="J7" s="112"/>
      <c r="K7" s="7" t="s">
        <v>67</v>
      </c>
      <c r="L7" s="113" t="s">
        <v>127</v>
      </c>
      <c r="M7" s="114"/>
    </row>
    <row r="8" spans="2:13" ht="15" customHeight="1">
      <c r="C8" s="100" t="s">
        <v>70</v>
      </c>
      <c r="D8" s="101"/>
      <c r="E8" s="154"/>
      <c r="F8" s="155"/>
      <c r="G8" s="156"/>
      <c r="H8" s="94"/>
      <c r="I8" s="8" t="s">
        <v>71</v>
      </c>
      <c r="J8" s="81"/>
      <c r="K8" s="157" t="s">
        <v>61</v>
      </c>
      <c r="L8" s="159"/>
      <c r="M8" s="160"/>
    </row>
    <row r="9" spans="2:13" ht="15" customHeight="1">
      <c r="C9" s="100" t="s">
        <v>63</v>
      </c>
      <c r="D9" s="101"/>
      <c r="E9" s="120"/>
      <c r="F9" s="121"/>
      <c r="G9" s="122"/>
      <c r="H9" s="95"/>
      <c r="I9" s="7" t="s">
        <v>66</v>
      </c>
      <c r="J9" s="81"/>
      <c r="K9" s="158"/>
      <c r="L9" s="161"/>
      <c r="M9" s="162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72</v>
      </c>
    </row>
    <row r="11" spans="2:13" s="15" customFormat="1" ht="13.9" customHeight="1">
      <c r="D11" s="16"/>
      <c r="E11" s="16"/>
      <c r="F11" s="16"/>
      <c r="G11" s="123" t="s">
        <v>73</v>
      </c>
      <c r="H11" s="123"/>
      <c r="I11" s="123"/>
      <c r="J11" s="123"/>
      <c r="K11" s="123"/>
      <c r="L11" s="17"/>
      <c r="M11" s="18"/>
    </row>
    <row r="12" spans="2:13" s="15" customFormat="1" ht="30" customHeight="1">
      <c r="C12" s="12"/>
      <c r="D12" s="19"/>
      <c r="E12" s="19"/>
      <c r="F12" s="20"/>
      <c r="G12" s="115" t="s">
        <v>64</v>
      </c>
      <c r="H12" s="116"/>
      <c r="I12" s="117"/>
      <c r="J12" s="21" t="s">
        <v>74</v>
      </c>
      <c r="K12" s="118" t="str">
        <f>IF(0&lt;COUNTIF(K29:K75,"×"),"×",IF(J75&gt;=40,"○","×"))</f>
        <v>×</v>
      </c>
      <c r="L12" s="119"/>
      <c r="M12" s="22" t="s">
        <v>75</v>
      </c>
    </row>
    <row r="13" spans="2:13" s="15" customFormat="1" ht="13.5" customHeight="1">
      <c r="C13" s="23"/>
      <c r="D13" s="23"/>
      <c r="E13" s="23"/>
      <c r="F13" s="23"/>
      <c r="G13" s="124" t="s">
        <v>65</v>
      </c>
      <c r="H13" s="125"/>
      <c r="I13" s="126"/>
      <c r="J13" s="24" t="s">
        <v>76</v>
      </c>
      <c r="K13" s="133" t="str">
        <f>IF(0&lt;COUNTIF(K29:K75,"×"),"×",IF(J75&gt;=60,"○",IF(J75&lt;40,"×","")))</f>
        <v>×</v>
      </c>
      <c r="L13" s="134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27"/>
      <c r="H14" s="128"/>
      <c r="I14" s="129"/>
      <c r="J14" s="28" t="s">
        <v>77</v>
      </c>
      <c r="K14" s="135" t="str">
        <f>IF(0&lt;COUNTIF(K29:K75,"×"),"×",IF(J75&gt;=50,IF(J75&lt;60,"○",""),""))</f>
        <v>×</v>
      </c>
      <c r="L14" s="136"/>
      <c r="M14" s="29" t="s">
        <v>78</v>
      </c>
    </row>
    <row r="15" spans="2:13" s="26" customFormat="1" ht="13.5" customHeight="1">
      <c r="C15" s="19"/>
      <c r="D15" s="19"/>
      <c r="E15" s="19"/>
      <c r="F15" s="19"/>
      <c r="G15" s="130"/>
      <c r="H15" s="131"/>
      <c r="I15" s="132"/>
      <c r="J15" s="30" t="s">
        <v>79</v>
      </c>
      <c r="K15" s="137" t="str">
        <f>IF(0&lt;COUNTIF(K29:K75,"×"),"×",IF(J75&gt;=40,IF(J75&lt;50,"○",""),""))</f>
        <v>×</v>
      </c>
      <c r="L15" s="138"/>
      <c r="M15" s="31" t="s">
        <v>75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23" t="s">
        <v>80</v>
      </c>
      <c r="H17" s="123"/>
      <c r="I17" s="123"/>
      <c r="J17" s="123"/>
      <c r="K17" s="123"/>
      <c r="L17" s="34"/>
      <c r="M17" s="35"/>
    </row>
    <row r="18" spans="3:13" s="9" customFormat="1" ht="28.5" customHeight="1">
      <c r="F18" s="36"/>
      <c r="G18" s="115" t="s">
        <v>64</v>
      </c>
      <c r="H18" s="116"/>
      <c r="I18" s="117"/>
      <c r="J18" s="21" t="s">
        <v>74</v>
      </c>
      <c r="K18" s="118" t="str">
        <f>IF(0&lt;COUNTIF(L29:L75,"×"),"×",IF(J75&gt;=20,"○","×"))</f>
        <v>×</v>
      </c>
      <c r="L18" s="119"/>
      <c r="M18" s="37" t="s">
        <v>81</v>
      </c>
    </row>
    <row r="19" spans="3:13" s="38" customFormat="1" ht="13.5" customHeight="1">
      <c r="D19" s="39"/>
      <c r="E19" s="40"/>
      <c r="F19" s="40"/>
      <c r="G19" s="124" t="s">
        <v>65</v>
      </c>
      <c r="H19" s="125"/>
      <c r="I19" s="126"/>
      <c r="J19" s="24" t="s">
        <v>74</v>
      </c>
      <c r="K19" s="133" t="str">
        <f>IF(0&lt;COUNTIF(L29:L75,"×"),"×",IF(J75&gt;=40,"○",IF(J75&lt;20,"×","")))</f>
        <v>×</v>
      </c>
      <c r="L19" s="134"/>
      <c r="M19" s="25" t="s">
        <v>62</v>
      </c>
    </row>
    <row r="20" spans="3:13" ht="13.5" customHeight="1">
      <c r="E20" s="2"/>
      <c r="F20" s="2"/>
      <c r="G20" s="127"/>
      <c r="H20" s="128"/>
      <c r="I20" s="129"/>
      <c r="J20" s="28" t="s">
        <v>82</v>
      </c>
      <c r="K20" s="135" t="str">
        <f>IF(0&lt;COUNTIF(L29:L75,"×"),"×",IF(J75&gt;=30,IF(J75&lt;40,"○",""),""))</f>
        <v>×</v>
      </c>
      <c r="L20" s="136"/>
      <c r="M20" s="29" t="s">
        <v>83</v>
      </c>
    </row>
    <row r="21" spans="3:13" ht="13.5" customHeight="1">
      <c r="G21" s="130"/>
      <c r="H21" s="131"/>
      <c r="I21" s="132"/>
      <c r="J21" s="30" t="s">
        <v>76</v>
      </c>
      <c r="K21" s="137" t="str">
        <f>IF(0&lt;COUNTIF(L29:L75,"×"),"×",IF(J75&gt;=20,IF(J75&lt;30,"○",""),""))</f>
        <v>×</v>
      </c>
      <c r="L21" s="138"/>
      <c r="M21" s="31" t="s">
        <v>84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3"/>
      <c r="E23" s="143"/>
      <c r="F23" s="143"/>
      <c r="G23" s="143"/>
      <c r="H23" s="143"/>
      <c r="I23" s="143"/>
      <c r="J23" s="144"/>
      <c r="K23" s="144"/>
      <c r="L23" s="44"/>
      <c r="M23" s="43"/>
    </row>
    <row r="24" spans="3:13" ht="18" customHeight="1">
      <c r="G24" s="41"/>
      <c r="H24" s="41"/>
      <c r="I24" s="41"/>
      <c r="J24" s="163" t="s">
        <v>93</v>
      </c>
      <c r="K24" s="164"/>
      <c r="L24" s="164"/>
      <c r="M24" s="165"/>
    </row>
    <row r="25" spans="3:13" ht="18" customHeight="1">
      <c r="G25" s="41"/>
      <c r="H25" s="41"/>
      <c r="I25" s="41"/>
      <c r="J25" s="166"/>
      <c r="K25" s="167"/>
      <c r="L25" s="167"/>
      <c r="M25" s="168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42" t="s">
        <v>9</v>
      </c>
      <c r="D27" s="142"/>
      <c r="J27" s="89"/>
    </row>
    <row r="28" spans="3:13" ht="16.5" customHeight="1">
      <c r="C28" s="145" t="s">
        <v>5</v>
      </c>
      <c r="D28" s="146"/>
      <c r="E28" s="146"/>
      <c r="F28" s="147"/>
      <c r="G28" s="46" t="s">
        <v>4</v>
      </c>
      <c r="H28" s="46"/>
      <c r="I28" s="46" t="s">
        <v>6</v>
      </c>
      <c r="J28" s="46" t="s">
        <v>1</v>
      </c>
      <c r="K28" s="46" t="s">
        <v>85</v>
      </c>
      <c r="L28" s="46" t="s">
        <v>86</v>
      </c>
      <c r="M28" s="47" t="s">
        <v>3</v>
      </c>
    </row>
    <row r="29" spans="3:13" ht="13.5">
      <c r="C29" s="48" t="s">
        <v>17</v>
      </c>
      <c r="D29" s="148" t="s">
        <v>120</v>
      </c>
      <c r="E29" s="149"/>
      <c r="F29" s="150"/>
      <c r="G29" s="49" t="s">
        <v>106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39" t="s">
        <v>121</v>
      </c>
      <c r="E30" s="140"/>
      <c r="F30" s="141"/>
      <c r="G30" s="53" t="s">
        <v>105</v>
      </c>
      <c r="H30" s="53"/>
      <c r="I30" s="53">
        <v>2</v>
      </c>
      <c r="J30" s="83"/>
      <c r="K30" s="54"/>
      <c r="L30" s="54"/>
      <c r="M30" s="55"/>
    </row>
    <row r="31" spans="3:13" ht="13.5">
      <c r="C31" s="52" t="s">
        <v>17</v>
      </c>
      <c r="D31" s="139" t="s">
        <v>122</v>
      </c>
      <c r="E31" s="140"/>
      <c r="F31" s="141"/>
      <c r="G31" s="53" t="s">
        <v>106</v>
      </c>
      <c r="H31" s="53"/>
      <c r="I31" s="53">
        <v>2</v>
      </c>
      <c r="J31" s="83"/>
      <c r="K31" s="54"/>
      <c r="L31" s="54"/>
      <c r="M31" s="55"/>
    </row>
    <row r="32" spans="3:13" ht="13.5">
      <c r="C32" s="52" t="s">
        <v>17</v>
      </c>
      <c r="D32" s="139" t="s">
        <v>123</v>
      </c>
      <c r="E32" s="140"/>
      <c r="F32" s="141"/>
      <c r="G32" s="53" t="s">
        <v>105</v>
      </c>
      <c r="H32" s="53"/>
      <c r="I32" s="53">
        <v>2</v>
      </c>
      <c r="J32" s="83"/>
      <c r="K32" s="54"/>
      <c r="L32" s="54"/>
      <c r="M32" s="56"/>
    </row>
    <row r="33" spans="3:13" ht="13.5">
      <c r="C33" s="52" t="s">
        <v>17</v>
      </c>
      <c r="D33" s="139" t="s">
        <v>124</v>
      </c>
      <c r="E33" s="140"/>
      <c r="F33" s="141"/>
      <c r="G33" s="53" t="s">
        <v>105</v>
      </c>
      <c r="H33" s="53"/>
      <c r="I33" s="53">
        <v>2</v>
      </c>
      <c r="J33" s="83"/>
      <c r="K33" s="54"/>
      <c r="L33" s="54"/>
      <c r="M33" s="55"/>
    </row>
    <row r="34" spans="3:13" s="57" customFormat="1" ht="15" customHeight="1">
      <c r="C34" s="151" t="s">
        <v>0</v>
      </c>
      <c r="D34" s="152"/>
      <c r="E34" s="152"/>
      <c r="F34" s="152"/>
      <c r="G34" s="153"/>
      <c r="H34" s="92"/>
      <c r="I34" s="58">
        <f>SUM(I29:I33)</f>
        <v>10</v>
      </c>
      <c r="J34" s="59">
        <f>SUM(J29:J33)</f>
        <v>0</v>
      </c>
      <c r="K34" s="60" t="str">
        <f>IF(J34&gt;=7,"○","×")</f>
        <v>×</v>
      </c>
      <c r="L34" s="60" t="str">
        <f>IF(J34&gt;=3,"○","×")</f>
        <v>×</v>
      </c>
      <c r="M34" s="93" t="s">
        <v>132</v>
      </c>
    </row>
    <row r="35" spans="3:13" ht="13.5">
      <c r="C35" s="48" t="s">
        <v>16</v>
      </c>
      <c r="D35" s="148" t="s">
        <v>26</v>
      </c>
      <c r="E35" s="149"/>
      <c r="F35" s="150"/>
      <c r="G35" s="49" t="s">
        <v>105</v>
      </c>
      <c r="H35" s="49"/>
      <c r="I35" s="49">
        <v>2</v>
      </c>
      <c r="J35" s="82"/>
      <c r="K35" s="50"/>
      <c r="L35" s="61"/>
      <c r="M35" s="97"/>
    </row>
    <row r="36" spans="3:13" ht="13.5">
      <c r="C36" s="52" t="s">
        <v>16</v>
      </c>
      <c r="D36" s="139" t="s">
        <v>27</v>
      </c>
      <c r="E36" s="140"/>
      <c r="F36" s="141"/>
      <c r="G36" s="53" t="s">
        <v>105</v>
      </c>
      <c r="H36" s="53"/>
      <c r="I36" s="53">
        <v>2</v>
      </c>
      <c r="J36" s="83"/>
      <c r="K36" s="54"/>
      <c r="L36" s="54"/>
      <c r="M36" s="98"/>
    </row>
    <row r="37" spans="3:13" ht="13.5">
      <c r="C37" s="52" t="s">
        <v>16</v>
      </c>
      <c r="D37" s="139" t="s">
        <v>28</v>
      </c>
      <c r="E37" s="140"/>
      <c r="F37" s="141"/>
      <c r="G37" s="53" t="s">
        <v>106</v>
      </c>
      <c r="H37" s="53"/>
      <c r="I37" s="53">
        <v>2</v>
      </c>
      <c r="J37" s="83"/>
      <c r="K37" s="54"/>
      <c r="L37" s="54"/>
      <c r="M37" s="98"/>
    </row>
    <row r="38" spans="3:13" ht="13.5">
      <c r="C38" s="52" t="s">
        <v>16</v>
      </c>
      <c r="D38" s="139" t="s">
        <v>29</v>
      </c>
      <c r="E38" s="140"/>
      <c r="F38" s="141"/>
      <c r="G38" s="53" t="s">
        <v>106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39" t="s">
        <v>30</v>
      </c>
      <c r="E39" s="140"/>
      <c r="F39" s="141"/>
      <c r="G39" s="53" t="s">
        <v>105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39" t="s">
        <v>31</v>
      </c>
      <c r="E40" s="140"/>
      <c r="F40" s="141"/>
      <c r="G40" s="53" t="s">
        <v>107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39" t="s">
        <v>32</v>
      </c>
      <c r="E41" s="140"/>
      <c r="F41" s="141"/>
      <c r="G41" s="53" t="s">
        <v>105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39" t="s">
        <v>33</v>
      </c>
      <c r="E42" s="140"/>
      <c r="F42" s="141"/>
      <c r="G42" s="53" t="s">
        <v>105</v>
      </c>
      <c r="H42" s="53"/>
      <c r="I42" s="53">
        <v>2</v>
      </c>
      <c r="J42" s="83"/>
      <c r="K42" s="54"/>
      <c r="L42" s="54"/>
      <c r="M42" s="98"/>
    </row>
    <row r="43" spans="3:13" ht="13.5">
      <c r="C43" s="52" t="s">
        <v>16</v>
      </c>
      <c r="D43" s="139" t="s">
        <v>34</v>
      </c>
      <c r="E43" s="140"/>
      <c r="F43" s="141"/>
      <c r="G43" s="53" t="s">
        <v>107</v>
      </c>
      <c r="H43" s="53"/>
      <c r="I43" s="53">
        <v>2</v>
      </c>
      <c r="J43" s="83"/>
      <c r="K43" s="54"/>
      <c r="L43" s="54"/>
      <c r="M43" s="98"/>
    </row>
    <row r="44" spans="3:13" s="57" customFormat="1" ht="15" customHeight="1">
      <c r="C44" s="151" t="s">
        <v>0</v>
      </c>
      <c r="D44" s="152"/>
      <c r="E44" s="152"/>
      <c r="F44" s="152"/>
      <c r="G44" s="153"/>
      <c r="H44" s="92"/>
      <c r="I44" s="58">
        <f>SUM(I35:I43)</f>
        <v>18</v>
      </c>
      <c r="J44" s="63">
        <f>SUM(J35:J43)</f>
        <v>0</v>
      </c>
      <c r="K44" s="60" t="str">
        <f>IF(J44&gt;=7,"○","×")</f>
        <v>×</v>
      </c>
      <c r="L44" s="60"/>
      <c r="M44" s="93" t="s">
        <v>133</v>
      </c>
    </row>
    <row r="45" spans="3:13" ht="13.5">
      <c r="C45" s="48" t="s">
        <v>15</v>
      </c>
      <c r="D45" s="148" t="s">
        <v>35</v>
      </c>
      <c r="E45" s="149"/>
      <c r="F45" s="150"/>
      <c r="G45" s="49" t="s">
        <v>88</v>
      </c>
      <c r="H45" s="49"/>
      <c r="I45" s="49">
        <v>2</v>
      </c>
      <c r="J45" s="82"/>
      <c r="K45" s="50"/>
      <c r="L45" s="61"/>
      <c r="M45" s="97"/>
    </row>
    <row r="46" spans="3:13" s="57" customFormat="1" ht="15" customHeight="1">
      <c r="C46" s="151" t="s">
        <v>0</v>
      </c>
      <c r="D46" s="152"/>
      <c r="E46" s="152"/>
      <c r="F46" s="152"/>
      <c r="G46" s="153"/>
      <c r="H46" s="92"/>
      <c r="I46" s="58">
        <f>SUM(I45:I45)</f>
        <v>2</v>
      </c>
      <c r="J46" s="63">
        <f>SUM(J45:J45)</f>
        <v>0</v>
      </c>
      <c r="K46" s="60" t="str">
        <f>IF(J46&gt;=2,"○","×")</f>
        <v>×</v>
      </c>
      <c r="L46" s="60"/>
      <c r="M46" s="93" t="s">
        <v>134</v>
      </c>
    </row>
    <row r="47" spans="3:13" ht="13.5">
      <c r="C47" s="48" t="s">
        <v>14</v>
      </c>
      <c r="D47" s="148" t="s">
        <v>36</v>
      </c>
      <c r="E47" s="149"/>
      <c r="F47" s="150"/>
      <c r="G47" s="49" t="s">
        <v>88</v>
      </c>
      <c r="H47" s="49"/>
      <c r="I47" s="49">
        <v>2</v>
      </c>
      <c r="J47" s="82"/>
      <c r="K47" s="50"/>
      <c r="L47" s="61"/>
      <c r="M47" s="97"/>
    </row>
    <row r="48" spans="3:13" s="57" customFormat="1" ht="15" customHeight="1">
      <c r="C48" s="151" t="s">
        <v>0</v>
      </c>
      <c r="D48" s="152"/>
      <c r="E48" s="152"/>
      <c r="F48" s="152"/>
      <c r="G48" s="153"/>
      <c r="H48" s="92"/>
      <c r="I48" s="58">
        <f>SUM(I47:I47)</f>
        <v>2</v>
      </c>
      <c r="J48" s="63">
        <f>SUM(J47:J47)</f>
        <v>0</v>
      </c>
      <c r="K48" s="60" t="str">
        <f>IF(J48&gt;=2,"○","×")</f>
        <v>×</v>
      </c>
      <c r="L48" s="60" t="str">
        <f>IF(SUM(J44,J46,J48)&gt;=2,"○","×")</f>
        <v>×</v>
      </c>
      <c r="M48" s="93" t="s">
        <v>135</v>
      </c>
    </row>
    <row r="49" spans="3:13" ht="13.5">
      <c r="C49" s="64" t="s">
        <v>13</v>
      </c>
      <c r="D49" s="148" t="s">
        <v>37</v>
      </c>
      <c r="E49" s="149"/>
      <c r="F49" s="150"/>
      <c r="G49" s="49" t="s">
        <v>88</v>
      </c>
      <c r="H49" s="49"/>
      <c r="I49" s="49">
        <v>2</v>
      </c>
      <c r="J49" s="82"/>
      <c r="K49" s="50"/>
      <c r="L49" s="61"/>
      <c r="M49" s="97"/>
    </row>
    <row r="50" spans="3:13" ht="13.5">
      <c r="C50" s="65" t="s">
        <v>13</v>
      </c>
      <c r="D50" s="139" t="s">
        <v>38</v>
      </c>
      <c r="E50" s="140"/>
      <c r="F50" s="141"/>
      <c r="G50" s="53" t="s">
        <v>88</v>
      </c>
      <c r="H50" s="53"/>
      <c r="I50" s="53">
        <v>2</v>
      </c>
      <c r="J50" s="83"/>
      <c r="K50" s="54"/>
      <c r="L50" s="54"/>
      <c r="M50" s="98"/>
    </row>
    <row r="51" spans="3:13" s="57" customFormat="1" ht="15" customHeight="1">
      <c r="C51" s="151" t="s">
        <v>0</v>
      </c>
      <c r="D51" s="152"/>
      <c r="E51" s="152"/>
      <c r="F51" s="152"/>
      <c r="G51" s="153"/>
      <c r="H51" s="92"/>
      <c r="I51" s="58">
        <f>SUM(I49:I50)</f>
        <v>4</v>
      </c>
      <c r="J51" s="63">
        <f>SUM(J49:J50)</f>
        <v>0</v>
      </c>
      <c r="K51" s="60" t="str">
        <f>IF(J51&gt;=4,"○","×")</f>
        <v>×</v>
      </c>
      <c r="L51" s="60"/>
      <c r="M51" s="93" t="s">
        <v>136</v>
      </c>
    </row>
    <row r="52" spans="3:13" ht="13.5">
      <c r="C52" s="64" t="s">
        <v>12</v>
      </c>
      <c r="D52" s="148" t="s">
        <v>39</v>
      </c>
      <c r="E52" s="149"/>
      <c r="F52" s="150"/>
      <c r="G52" s="49" t="s">
        <v>88</v>
      </c>
      <c r="H52" s="49"/>
      <c r="I52" s="49">
        <v>2</v>
      </c>
      <c r="J52" s="82"/>
      <c r="K52" s="50"/>
      <c r="L52" s="61"/>
      <c r="M52" s="97"/>
    </row>
    <row r="53" spans="3:13" ht="13.5">
      <c r="C53" s="65" t="s">
        <v>12</v>
      </c>
      <c r="D53" s="139" t="s">
        <v>40</v>
      </c>
      <c r="E53" s="140"/>
      <c r="F53" s="141"/>
      <c r="G53" s="53" t="s">
        <v>89</v>
      </c>
      <c r="H53" s="53"/>
      <c r="I53" s="53">
        <v>2</v>
      </c>
      <c r="J53" s="83"/>
      <c r="K53" s="54"/>
      <c r="L53" s="54"/>
      <c r="M53" s="99"/>
    </row>
    <row r="54" spans="3:13" s="57" customFormat="1" ht="15" customHeight="1">
      <c r="C54" s="151" t="s">
        <v>0</v>
      </c>
      <c r="D54" s="152"/>
      <c r="E54" s="152"/>
      <c r="F54" s="152"/>
      <c r="G54" s="153"/>
      <c r="H54" s="92"/>
      <c r="I54" s="58">
        <f>SUM(I52:I53)</f>
        <v>4</v>
      </c>
      <c r="J54" s="63">
        <f>SUM(J52:J53)</f>
        <v>0</v>
      </c>
      <c r="K54" s="60" t="str">
        <f>IF(J54&gt;=3,"○","×")</f>
        <v>×</v>
      </c>
      <c r="L54" s="60"/>
      <c r="M54" s="93" t="s">
        <v>137</v>
      </c>
    </row>
    <row r="55" spans="3:13" ht="13.5">
      <c r="C55" s="64" t="s">
        <v>41</v>
      </c>
      <c r="D55" s="148" t="s">
        <v>42</v>
      </c>
      <c r="E55" s="149"/>
      <c r="F55" s="150"/>
      <c r="G55" s="49" t="s">
        <v>89</v>
      </c>
      <c r="H55" s="49"/>
      <c r="I55" s="49">
        <v>2</v>
      </c>
      <c r="J55" s="82"/>
      <c r="K55" s="50"/>
      <c r="L55" s="61"/>
      <c r="M55" s="97"/>
    </row>
    <row r="56" spans="3:13" ht="13.5">
      <c r="C56" s="65" t="s">
        <v>41</v>
      </c>
      <c r="D56" s="139" t="s">
        <v>43</v>
      </c>
      <c r="E56" s="140"/>
      <c r="F56" s="141"/>
      <c r="G56" s="53" t="s">
        <v>89</v>
      </c>
      <c r="H56" s="53"/>
      <c r="I56" s="53">
        <v>2</v>
      </c>
      <c r="J56" s="83"/>
      <c r="K56" s="54"/>
      <c r="L56" s="54"/>
      <c r="M56" s="98"/>
    </row>
    <row r="57" spans="3:13" ht="13.5">
      <c r="C57" s="65" t="s">
        <v>41</v>
      </c>
      <c r="D57" s="139" t="s">
        <v>44</v>
      </c>
      <c r="E57" s="140"/>
      <c r="F57" s="141"/>
      <c r="G57" s="53" t="s">
        <v>88</v>
      </c>
      <c r="H57" s="53"/>
      <c r="I57" s="53">
        <v>2</v>
      </c>
      <c r="J57" s="83"/>
      <c r="K57" s="54"/>
      <c r="L57" s="54"/>
      <c r="M57" s="98"/>
    </row>
    <row r="58" spans="3:13" s="57" customFormat="1" ht="15" customHeight="1">
      <c r="C58" s="151" t="s">
        <v>0</v>
      </c>
      <c r="D58" s="152"/>
      <c r="E58" s="152"/>
      <c r="F58" s="152"/>
      <c r="G58" s="153"/>
      <c r="H58" s="92"/>
      <c r="I58" s="58">
        <f>SUM(I55:I57)</f>
        <v>6</v>
      </c>
      <c r="J58" s="63">
        <f>SUM(J55:J57)</f>
        <v>0</v>
      </c>
      <c r="K58" s="60" t="str">
        <f>IF(J58&gt;=2,"○","×")</f>
        <v>×</v>
      </c>
      <c r="L58" s="60" t="str">
        <f>IF(SUM(J51,J54,J58)&gt;=3,"○","×")</f>
        <v>×</v>
      </c>
      <c r="M58" s="93" t="s">
        <v>138</v>
      </c>
    </row>
    <row r="59" spans="3:13" ht="13.5">
      <c r="C59" s="48" t="s">
        <v>45</v>
      </c>
      <c r="D59" s="148" t="s">
        <v>46</v>
      </c>
      <c r="E59" s="149"/>
      <c r="F59" s="150"/>
      <c r="G59" s="49" t="s">
        <v>89</v>
      </c>
      <c r="H59" s="49"/>
      <c r="I59" s="49">
        <v>2</v>
      </c>
      <c r="J59" s="82"/>
      <c r="K59" s="50"/>
      <c r="L59" s="61"/>
      <c r="M59" s="97"/>
    </row>
    <row r="60" spans="3:13" s="57" customFormat="1" ht="15" customHeight="1">
      <c r="C60" s="151" t="s">
        <v>0</v>
      </c>
      <c r="D60" s="152"/>
      <c r="E60" s="152"/>
      <c r="F60" s="152"/>
      <c r="G60" s="153"/>
      <c r="H60" s="92"/>
      <c r="I60" s="58">
        <f>SUM(I59:I59)</f>
        <v>2</v>
      </c>
      <c r="J60" s="63">
        <f>SUM(J59:J59)</f>
        <v>0</v>
      </c>
      <c r="K60" s="60" t="str">
        <f>IF(J60&gt;=2,"○","×")</f>
        <v>×</v>
      </c>
      <c r="L60" s="60" t="str">
        <f>IF(J60&gt;=1,"○","×")</f>
        <v>×</v>
      </c>
      <c r="M60" s="93" t="s">
        <v>139</v>
      </c>
    </row>
    <row r="61" spans="3:13" ht="13.5">
      <c r="C61" s="48" t="s">
        <v>47</v>
      </c>
      <c r="D61" s="148" t="s">
        <v>48</v>
      </c>
      <c r="E61" s="149"/>
      <c r="F61" s="150"/>
      <c r="G61" s="49" t="s">
        <v>89</v>
      </c>
      <c r="H61" s="49"/>
      <c r="I61" s="49">
        <v>2</v>
      </c>
      <c r="J61" s="82"/>
      <c r="K61" s="50"/>
      <c r="L61" s="61"/>
      <c r="M61" s="97"/>
    </row>
    <row r="62" spans="3:13" ht="13.5">
      <c r="C62" s="145" t="s">
        <v>0</v>
      </c>
      <c r="D62" s="146"/>
      <c r="E62" s="146"/>
      <c r="F62" s="146"/>
      <c r="G62" s="147"/>
      <c r="H62" s="91"/>
      <c r="I62" s="66">
        <f>SUM(I61:I61)</f>
        <v>2</v>
      </c>
      <c r="J62" s="63">
        <f>SUM(J61:J61)</f>
        <v>0</v>
      </c>
      <c r="K62" s="67" t="str">
        <f>IF(J62&gt;=1,"○","×")</f>
        <v>×</v>
      </c>
      <c r="L62" s="67" t="str">
        <f>IF(J62&gt;=1,"○","×")</f>
        <v>×</v>
      </c>
      <c r="M62" s="93" t="s">
        <v>140</v>
      </c>
    </row>
    <row r="63" spans="3:13" ht="13.5">
      <c r="C63" s="68" t="s">
        <v>11</v>
      </c>
      <c r="D63" s="148" t="s">
        <v>108</v>
      </c>
      <c r="E63" s="149"/>
      <c r="F63" s="150"/>
      <c r="G63" s="49" t="s">
        <v>105</v>
      </c>
      <c r="H63" s="49"/>
      <c r="I63" s="49">
        <v>2</v>
      </c>
      <c r="J63" s="82"/>
      <c r="K63" s="50"/>
      <c r="L63" s="61"/>
      <c r="M63" s="62"/>
    </row>
    <row r="64" spans="3:13" ht="13.5">
      <c r="C64" s="52" t="s">
        <v>11</v>
      </c>
      <c r="D64" s="139" t="s">
        <v>109</v>
      </c>
      <c r="E64" s="140"/>
      <c r="F64" s="141"/>
      <c r="G64" s="53" t="s">
        <v>105</v>
      </c>
      <c r="H64" s="53"/>
      <c r="I64" s="53">
        <v>2</v>
      </c>
      <c r="J64" s="83"/>
      <c r="K64" s="54"/>
      <c r="L64" s="54"/>
      <c r="M64" s="55"/>
    </row>
    <row r="65" spans="3:13" ht="13.5">
      <c r="C65" s="52" t="s">
        <v>11</v>
      </c>
      <c r="D65" s="139" t="s">
        <v>110</v>
      </c>
      <c r="E65" s="140"/>
      <c r="F65" s="141"/>
      <c r="G65" s="53" t="s">
        <v>106</v>
      </c>
      <c r="H65" s="53"/>
      <c r="I65" s="53">
        <v>2</v>
      </c>
      <c r="J65" s="83"/>
      <c r="K65" s="54"/>
      <c r="L65" s="54"/>
      <c r="M65" s="55"/>
    </row>
    <row r="66" spans="3:13" ht="13.5">
      <c r="C66" s="69" t="s">
        <v>11</v>
      </c>
      <c r="D66" s="139" t="s">
        <v>111</v>
      </c>
      <c r="E66" s="140"/>
      <c r="F66" s="141"/>
      <c r="G66" s="70" t="s">
        <v>105</v>
      </c>
      <c r="H66" s="70"/>
      <c r="I66" s="53">
        <v>2</v>
      </c>
      <c r="J66" s="84"/>
      <c r="K66" s="71"/>
      <c r="L66" s="71"/>
      <c r="M66" s="72"/>
    </row>
    <row r="67" spans="3:13" ht="13.5">
      <c r="C67" s="52" t="s">
        <v>11</v>
      </c>
      <c r="D67" s="139" t="s">
        <v>112</v>
      </c>
      <c r="E67" s="140"/>
      <c r="F67" s="141"/>
      <c r="G67" s="53" t="s">
        <v>105</v>
      </c>
      <c r="H67" s="53"/>
      <c r="I67" s="53">
        <v>2</v>
      </c>
      <c r="J67" s="83"/>
      <c r="K67" s="54"/>
      <c r="L67" s="54"/>
      <c r="M67" s="55"/>
    </row>
    <row r="68" spans="3:13" ht="13.5">
      <c r="C68" s="69" t="s">
        <v>11</v>
      </c>
      <c r="D68" s="139" t="s">
        <v>113</v>
      </c>
      <c r="E68" s="140"/>
      <c r="F68" s="141"/>
      <c r="G68" s="70" t="s">
        <v>107</v>
      </c>
      <c r="H68" s="70"/>
      <c r="I68" s="53">
        <v>2</v>
      </c>
      <c r="J68" s="84"/>
      <c r="K68" s="71"/>
      <c r="L68" s="71"/>
      <c r="M68" s="72"/>
    </row>
    <row r="69" spans="3:13" ht="13.5">
      <c r="C69" s="52" t="s">
        <v>11</v>
      </c>
      <c r="D69" s="139" t="s">
        <v>114</v>
      </c>
      <c r="E69" s="140"/>
      <c r="F69" s="141"/>
      <c r="G69" s="53" t="s">
        <v>107</v>
      </c>
      <c r="H69" s="53"/>
      <c r="I69" s="53">
        <v>2</v>
      </c>
      <c r="J69" s="83"/>
      <c r="K69" s="54"/>
      <c r="L69" s="54"/>
      <c r="M69" s="55"/>
    </row>
    <row r="70" spans="3:13" ht="13.5">
      <c r="C70" s="69" t="s">
        <v>11</v>
      </c>
      <c r="D70" s="139" t="s">
        <v>115</v>
      </c>
      <c r="E70" s="140"/>
      <c r="F70" s="141"/>
      <c r="G70" s="70" t="s">
        <v>106</v>
      </c>
      <c r="H70" s="70"/>
      <c r="I70" s="53">
        <v>2</v>
      </c>
      <c r="J70" s="84"/>
      <c r="K70" s="71"/>
      <c r="L70" s="71"/>
      <c r="M70" s="72"/>
    </row>
    <row r="71" spans="3:13" ht="13.5">
      <c r="C71" s="52" t="s">
        <v>11</v>
      </c>
      <c r="D71" s="139" t="s">
        <v>116</v>
      </c>
      <c r="E71" s="140"/>
      <c r="F71" s="141"/>
      <c r="G71" s="53" t="s">
        <v>105</v>
      </c>
      <c r="H71" s="53"/>
      <c r="I71" s="53">
        <v>2</v>
      </c>
      <c r="J71" s="83"/>
      <c r="K71" s="54"/>
      <c r="L71" s="54"/>
      <c r="M71" s="55"/>
    </row>
    <row r="72" spans="3:13" ht="13.5">
      <c r="C72" s="69" t="s">
        <v>11</v>
      </c>
      <c r="D72" s="139" t="s">
        <v>117</v>
      </c>
      <c r="E72" s="140"/>
      <c r="F72" s="141"/>
      <c r="G72" s="70" t="s">
        <v>107</v>
      </c>
      <c r="H72" s="70"/>
      <c r="I72" s="53">
        <v>2</v>
      </c>
      <c r="J72" s="84"/>
      <c r="K72" s="71"/>
      <c r="L72" s="71"/>
      <c r="M72" s="72"/>
    </row>
    <row r="73" spans="3:13" s="57" customFormat="1" ht="15" customHeight="1">
      <c r="C73" s="151" t="s">
        <v>0</v>
      </c>
      <c r="D73" s="152"/>
      <c r="E73" s="152"/>
      <c r="F73" s="152"/>
      <c r="G73" s="153"/>
      <c r="H73" s="92"/>
      <c r="I73" s="73">
        <f>SUM(I63:I72)</f>
        <v>20</v>
      </c>
      <c r="J73" s="63">
        <f>SUM(J63:J72)</f>
        <v>0</v>
      </c>
      <c r="K73" s="73" t="s">
        <v>18</v>
      </c>
      <c r="L73" s="73" t="s">
        <v>18</v>
      </c>
      <c r="M73" s="96" t="s">
        <v>131</v>
      </c>
    </row>
    <row r="74" spans="3:13" s="57" customFormat="1" ht="15" customHeight="1">
      <c r="C74" s="151" t="s">
        <v>7</v>
      </c>
      <c r="D74" s="152"/>
      <c r="E74" s="152"/>
      <c r="F74" s="152"/>
      <c r="G74" s="153"/>
      <c r="H74" s="92"/>
      <c r="I74" s="73">
        <f>SUM(I62,I60,I58,I54,I51,I48,I46,I44,I34)</f>
        <v>50</v>
      </c>
      <c r="J74" s="63">
        <f>SUM(J62,J60,J58,J54,J51,J48,J46,J44,J34)</f>
        <v>0</v>
      </c>
      <c r="K74" s="60" t="str">
        <f>IF(J74&gt;=30,"○","×")</f>
        <v>×</v>
      </c>
      <c r="L74" s="60" t="str">
        <f>IF(J74&gt;=10,"○","×")</f>
        <v>×</v>
      </c>
      <c r="M74" s="96" t="s">
        <v>141</v>
      </c>
    </row>
    <row r="75" spans="3:13" s="57" customFormat="1" ht="15" customHeight="1">
      <c r="C75" s="151" t="s">
        <v>8</v>
      </c>
      <c r="D75" s="152"/>
      <c r="E75" s="152"/>
      <c r="F75" s="152"/>
      <c r="G75" s="153"/>
      <c r="H75" s="92"/>
      <c r="I75" s="73">
        <f>SUM(I73:I74)</f>
        <v>70</v>
      </c>
      <c r="J75" s="63">
        <f>SUM(J73:J74)</f>
        <v>0</v>
      </c>
      <c r="K75" s="60" t="str">
        <f>IF(J75&gt;=40,"○","×")</f>
        <v>×</v>
      </c>
      <c r="L75" s="60" t="str">
        <f>IF(J75&gt;=20,"○","×")</f>
        <v>×</v>
      </c>
      <c r="M75" s="96" t="s">
        <v>142</v>
      </c>
    </row>
    <row r="76" spans="3:13" ht="13.5">
      <c r="C76" s="74"/>
      <c r="D76" s="75"/>
      <c r="E76" s="75"/>
      <c r="F76" s="74"/>
      <c r="G76" s="76"/>
      <c r="H76" s="76"/>
      <c r="I76" s="77"/>
      <c r="J76" s="78"/>
      <c r="K76" s="79"/>
      <c r="L76" s="79"/>
      <c r="M76" s="80"/>
    </row>
    <row r="77" spans="3:13" ht="11.25" customHeight="1"/>
  </sheetData>
  <mergeCells count="78">
    <mergeCell ref="C75:G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C73:G73"/>
    <mergeCell ref="C74:G74"/>
    <mergeCell ref="D63:F63"/>
    <mergeCell ref="D52:F52"/>
    <mergeCell ref="D53:F53"/>
    <mergeCell ref="C54:G54"/>
    <mergeCell ref="D55:F55"/>
    <mergeCell ref="D56:F56"/>
    <mergeCell ref="D57:F57"/>
    <mergeCell ref="C58:G58"/>
    <mergeCell ref="D59:F59"/>
    <mergeCell ref="C60:G60"/>
    <mergeCell ref="D61:F61"/>
    <mergeCell ref="C62:G62"/>
    <mergeCell ref="C51:G51"/>
    <mergeCell ref="D40:F40"/>
    <mergeCell ref="D41:F41"/>
    <mergeCell ref="D42:F42"/>
    <mergeCell ref="D43:F43"/>
    <mergeCell ref="C44:G44"/>
    <mergeCell ref="D45:F45"/>
    <mergeCell ref="C46:G46"/>
    <mergeCell ref="D47:F47"/>
    <mergeCell ref="C48:G48"/>
    <mergeCell ref="D49:F49"/>
    <mergeCell ref="D50:F50"/>
    <mergeCell ref="D39:F39"/>
    <mergeCell ref="D30:F30"/>
    <mergeCell ref="D31:F31"/>
    <mergeCell ref="D32:F32"/>
    <mergeCell ref="D33:F33"/>
    <mergeCell ref="C34:G34"/>
    <mergeCell ref="D35:F35"/>
    <mergeCell ref="D36:F36"/>
    <mergeCell ref="D37:F37"/>
    <mergeCell ref="D38:F38"/>
    <mergeCell ref="D29:F29"/>
    <mergeCell ref="G17:K17"/>
    <mergeCell ref="G18:I18"/>
    <mergeCell ref="K18:L18"/>
    <mergeCell ref="G19:I21"/>
    <mergeCell ref="K19:L19"/>
    <mergeCell ref="K20:L20"/>
    <mergeCell ref="K21:L21"/>
    <mergeCell ref="D23:I23"/>
    <mergeCell ref="J23:K23"/>
    <mergeCell ref="J24:M25"/>
    <mergeCell ref="C27:D27"/>
    <mergeCell ref="C28:F28"/>
    <mergeCell ref="G11:K11"/>
    <mergeCell ref="G12:I12"/>
    <mergeCell ref="K12:L12"/>
    <mergeCell ref="G13:I15"/>
    <mergeCell ref="K13:L13"/>
    <mergeCell ref="K14:L14"/>
    <mergeCell ref="K15:L15"/>
    <mergeCell ref="C8:D8"/>
    <mergeCell ref="E8:G8"/>
    <mergeCell ref="K8:K9"/>
    <mergeCell ref="L8:M9"/>
    <mergeCell ref="C9:D9"/>
    <mergeCell ref="E9:G9"/>
    <mergeCell ref="C2:F3"/>
    <mergeCell ref="D4:M4"/>
    <mergeCell ref="D5:M5"/>
    <mergeCell ref="C7:D7"/>
    <mergeCell ref="E7:J7"/>
    <mergeCell ref="L7:M7"/>
  </mergeCells>
  <phoneticPr fontId="2"/>
  <conditionalFormatting sqref="K12">
    <cfRule type="expression" dxfId="23" priority="8" stopIfTrue="1">
      <formula>$K$12="×"</formula>
    </cfRule>
    <cfRule type="expression" dxfId="22" priority="9" stopIfTrue="1">
      <formula>#REF!="×"</formula>
    </cfRule>
  </conditionalFormatting>
  <conditionalFormatting sqref="K13">
    <cfRule type="expression" dxfId="21" priority="7" stopIfTrue="1">
      <formula>$K$13="×"</formula>
    </cfRule>
  </conditionalFormatting>
  <conditionalFormatting sqref="K14">
    <cfRule type="expression" dxfId="20" priority="6" stopIfTrue="1">
      <formula>$K$14="×"</formula>
    </cfRule>
  </conditionalFormatting>
  <conditionalFormatting sqref="K15">
    <cfRule type="expression" dxfId="19" priority="5" stopIfTrue="1">
      <formula>$K$15="×"</formula>
    </cfRule>
  </conditionalFormatting>
  <conditionalFormatting sqref="K18">
    <cfRule type="expression" dxfId="18" priority="2" stopIfTrue="1">
      <formula>$K$18="×"</formula>
    </cfRule>
  </conditionalFormatting>
  <conditionalFormatting sqref="K19">
    <cfRule type="expression" dxfId="17" priority="3" stopIfTrue="1">
      <formula>$K$19="×"</formula>
    </cfRule>
  </conditionalFormatting>
  <conditionalFormatting sqref="K20">
    <cfRule type="expression" dxfId="16" priority="4" stopIfTrue="1">
      <formula>$K$20="×"</formula>
    </cfRule>
  </conditionalFormatting>
  <conditionalFormatting sqref="K21">
    <cfRule type="expression" dxfId="15" priority="1" stopIfTrue="1">
      <formula>$K$21="×"</formula>
    </cfRule>
  </conditionalFormatting>
  <conditionalFormatting sqref="K34:L34 K44:L44 K46:L46 K48:L48 K51:L51 K54:L54 K58:L58 K60:L60 K62:L62">
    <cfRule type="cellIs" dxfId="14" priority="12" stopIfTrue="1" operator="equal">
      <formula>"×"</formula>
    </cfRule>
  </conditionalFormatting>
  <conditionalFormatting sqref="L11">
    <cfRule type="cellIs" dxfId="13" priority="10" stopIfTrue="1" operator="equal">
      <formula>"×"</formula>
    </cfRule>
  </conditionalFormatting>
  <conditionalFormatting sqref="L17 K73:L76">
    <cfRule type="cellIs" dxfId="12" priority="11" stopIfTrue="1" operator="equal">
      <formula>"×"</formula>
    </cfRule>
  </conditionalFormatting>
  <dataValidations count="1">
    <dataValidation type="whole" operator="equal" allowBlank="1" showInputMessage="1" showErrorMessage="1" sqref="J29:J33 J35:J43 J45 J47 J49:J50 J52:J53 J55:J57 J59 J61 J63:J72" xr:uid="{00000000-0002-0000-0300-000000000000}">
      <formula1>2</formula1>
    </dataValidation>
  </dataValidations>
  <printOptions horizontalCentered="1"/>
  <pageMargins left="0.11811023622047245" right="0.11811023622047245" top="0.19685039370078741" bottom="0.15748031496062992" header="0.19685039370078741" footer="0.15748031496062992"/>
  <pageSetup paperSize="9" scale="75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B1:M77"/>
  <sheetViews>
    <sheetView tabSelected="1" topLeftCell="A43" zoomScaleNormal="100" zoomScalePageLayoutView="70" workbookViewId="0">
      <selection activeCell="L78" sqref="L78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1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02" t="s">
        <v>91</v>
      </c>
      <c r="D2" s="103"/>
      <c r="E2" s="103"/>
      <c r="F2" s="104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05"/>
      <c r="D3" s="106"/>
      <c r="E3" s="106"/>
      <c r="F3" s="107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08" t="s">
        <v>68</v>
      </c>
      <c r="E4" s="108"/>
      <c r="F4" s="108"/>
      <c r="G4" s="108"/>
      <c r="H4" s="108"/>
      <c r="I4" s="108"/>
      <c r="J4" s="108"/>
      <c r="K4" s="108"/>
      <c r="L4" s="108"/>
      <c r="M4" s="108"/>
    </row>
    <row r="5" spans="2:13" s="5" customFormat="1" ht="20.100000000000001" customHeight="1">
      <c r="D5" s="109" t="s">
        <v>90</v>
      </c>
      <c r="E5" s="109"/>
      <c r="F5" s="109"/>
      <c r="G5" s="109"/>
      <c r="H5" s="109"/>
      <c r="I5" s="109"/>
      <c r="J5" s="109"/>
      <c r="K5" s="109"/>
      <c r="L5" s="109"/>
      <c r="M5" s="109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00" t="s">
        <v>2</v>
      </c>
      <c r="D7" s="101"/>
      <c r="E7" s="110" t="s">
        <v>129</v>
      </c>
      <c r="F7" s="111"/>
      <c r="G7" s="111"/>
      <c r="H7" s="111"/>
      <c r="I7" s="111"/>
      <c r="J7" s="112"/>
      <c r="K7" s="7" t="s">
        <v>67</v>
      </c>
      <c r="L7" s="113" t="s">
        <v>130</v>
      </c>
      <c r="M7" s="114"/>
    </row>
    <row r="8" spans="2:13" ht="15" customHeight="1">
      <c r="C8" s="100" t="s">
        <v>70</v>
      </c>
      <c r="D8" s="101"/>
      <c r="E8" s="154"/>
      <c r="F8" s="155"/>
      <c r="G8" s="156"/>
      <c r="H8" s="94"/>
      <c r="I8" s="8" t="s">
        <v>71</v>
      </c>
      <c r="J8" s="81"/>
      <c r="K8" s="157" t="s">
        <v>61</v>
      </c>
      <c r="L8" s="159"/>
      <c r="M8" s="160"/>
    </row>
    <row r="9" spans="2:13" ht="15" customHeight="1">
      <c r="C9" s="100" t="s">
        <v>63</v>
      </c>
      <c r="D9" s="101"/>
      <c r="E9" s="120"/>
      <c r="F9" s="121"/>
      <c r="G9" s="122"/>
      <c r="H9" s="95"/>
      <c r="I9" s="7" t="s">
        <v>66</v>
      </c>
      <c r="J9" s="81"/>
      <c r="K9" s="158"/>
      <c r="L9" s="161"/>
      <c r="M9" s="162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72</v>
      </c>
    </row>
    <row r="11" spans="2:13" s="15" customFormat="1" ht="13.9" customHeight="1">
      <c r="D11" s="16"/>
      <c r="E11" s="16"/>
      <c r="F11" s="16"/>
      <c r="G11" s="123" t="s">
        <v>73</v>
      </c>
      <c r="H11" s="123"/>
      <c r="I11" s="123"/>
      <c r="J11" s="123"/>
      <c r="K11" s="123"/>
      <c r="L11" s="17"/>
      <c r="M11" s="18"/>
    </row>
    <row r="12" spans="2:13" s="15" customFormat="1" ht="30" customHeight="1">
      <c r="C12" s="12"/>
      <c r="D12" s="19"/>
      <c r="E12" s="19"/>
      <c r="F12" s="20"/>
      <c r="G12" s="115" t="s">
        <v>64</v>
      </c>
      <c r="H12" s="116"/>
      <c r="I12" s="117"/>
      <c r="J12" s="21" t="s">
        <v>74</v>
      </c>
      <c r="K12" s="118" t="str">
        <f>IF(0&lt;COUNTIF(K29:K75,"×"),"×",IF(J75&gt;=40,"○","×"))</f>
        <v>×</v>
      </c>
      <c r="L12" s="119"/>
      <c r="M12" s="22" t="s">
        <v>75</v>
      </c>
    </row>
    <row r="13" spans="2:13" s="15" customFormat="1" ht="13.5" customHeight="1">
      <c r="C13" s="23"/>
      <c r="D13" s="23"/>
      <c r="E13" s="23"/>
      <c r="F13" s="23"/>
      <c r="G13" s="124" t="s">
        <v>65</v>
      </c>
      <c r="H13" s="125"/>
      <c r="I13" s="126"/>
      <c r="J13" s="24" t="s">
        <v>76</v>
      </c>
      <c r="K13" s="133" t="str">
        <f>IF(0&lt;COUNTIF(K29:K75,"×"),"×",IF(J75&gt;=60,"○",IF(J75&lt;40,"×","")))</f>
        <v>×</v>
      </c>
      <c r="L13" s="134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27"/>
      <c r="H14" s="128"/>
      <c r="I14" s="129"/>
      <c r="J14" s="28" t="s">
        <v>77</v>
      </c>
      <c r="K14" s="135" t="str">
        <f>IF(0&lt;COUNTIF(K29:K75,"×"),"×",IF(J75&gt;=50,IF(J75&lt;60,"○",""),""))</f>
        <v>×</v>
      </c>
      <c r="L14" s="136"/>
      <c r="M14" s="29" t="s">
        <v>78</v>
      </c>
    </row>
    <row r="15" spans="2:13" s="26" customFormat="1" ht="13.5" customHeight="1">
      <c r="C15" s="19"/>
      <c r="D15" s="19"/>
      <c r="E15" s="19"/>
      <c r="F15" s="19"/>
      <c r="G15" s="130"/>
      <c r="H15" s="131"/>
      <c r="I15" s="132"/>
      <c r="J15" s="30" t="s">
        <v>79</v>
      </c>
      <c r="K15" s="137" t="str">
        <f>IF(0&lt;COUNTIF(K29:K75,"×"),"×",IF(J75&gt;=40,IF(J75&lt;50,"○",""),""))</f>
        <v>×</v>
      </c>
      <c r="L15" s="138"/>
      <c r="M15" s="31" t="s">
        <v>75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23" t="s">
        <v>80</v>
      </c>
      <c r="H17" s="123"/>
      <c r="I17" s="123"/>
      <c r="J17" s="123"/>
      <c r="K17" s="123"/>
      <c r="L17" s="34"/>
      <c r="M17" s="35"/>
    </row>
    <row r="18" spans="3:13" s="9" customFormat="1" ht="28.5" customHeight="1">
      <c r="F18" s="36"/>
      <c r="G18" s="115" t="s">
        <v>64</v>
      </c>
      <c r="H18" s="116"/>
      <c r="I18" s="117"/>
      <c r="J18" s="21" t="s">
        <v>74</v>
      </c>
      <c r="K18" s="118" t="str">
        <f>IF(0&lt;COUNTIF(L29:L75,"×"),"×",IF(J75&gt;=20,"○","×"))</f>
        <v>×</v>
      </c>
      <c r="L18" s="119"/>
      <c r="M18" s="37" t="s">
        <v>81</v>
      </c>
    </row>
    <row r="19" spans="3:13" s="38" customFormat="1" ht="13.5" customHeight="1">
      <c r="D19" s="39"/>
      <c r="E19" s="40"/>
      <c r="F19" s="40"/>
      <c r="G19" s="124" t="s">
        <v>65</v>
      </c>
      <c r="H19" s="125"/>
      <c r="I19" s="126"/>
      <c r="J19" s="24" t="s">
        <v>74</v>
      </c>
      <c r="K19" s="133" t="str">
        <f>IF(0&lt;COUNTIF(L29:L75,"×"),"×",IF(J75&gt;=40,"○",IF(J75&lt;20,"×","")))</f>
        <v>×</v>
      </c>
      <c r="L19" s="134"/>
      <c r="M19" s="25" t="s">
        <v>62</v>
      </c>
    </row>
    <row r="20" spans="3:13" ht="13.5" customHeight="1">
      <c r="E20" s="2"/>
      <c r="F20" s="2"/>
      <c r="G20" s="127"/>
      <c r="H20" s="128"/>
      <c r="I20" s="129"/>
      <c r="J20" s="28" t="s">
        <v>82</v>
      </c>
      <c r="K20" s="135" t="str">
        <f>IF(0&lt;COUNTIF(L29:L75,"×"),"×",IF(J75&gt;=30,IF(J75&lt;40,"○",""),""))</f>
        <v>×</v>
      </c>
      <c r="L20" s="136"/>
      <c r="M20" s="29" t="s">
        <v>83</v>
      </c>
    </row>
    <row r="21" spans="3:13" ht="13.5" customHeight="1">
      <c r="G21" s="130"/>
      <c r="H21" s="131"/>
      <c r="I21" s="132"/>
      <c r="J21" s="30" t="s">
        <v>76</v>
      </c>
      <c r="K21" s="137" t="str">
        <f>IF(0&lt;COUNTIF(L29:L75,"×"),"×",IF(J75&gt;=20,IF(J75&lt;30,"○",""),""))</f>
        <v>×</v>
      </c>
      <c r="L21" s="138"/>
      <c r="M21" s="31" t="s">
        <v>84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3"/>
      <c r="E23" s="143"/>
      <c r="F23" s="143"/>
      <c r="G23" s="143"/>
      <c r="H23" s="143"/>
      <c r="I23" s="143"/>
      <c r="J23" s="144"/>
      <c r="K23" s="144"/>
      <c r="L23" s="44"/>
      <c r="M23" s="43"/>
    </row>
    <row r="24" spans="3:13" ht="18" customHeight="1">
      <c r="G24" s="41"/>
      <c r="H24" s="41"/>
      <c r="I24" s="41"/>
      <c r="J24" s="163" t="s">
        <v>93</v>
      </c>
      <c r="K24" s="164"/>
      <c r="L24" s="164"/>
      <c r="M24" s="165"/>
    </row>
    <row r="25" spans="3:13" ht="18" customHeight="1">
      <c r="G25" s="41"/>
      <c r="H25" s="41"/>
      <c r="I25" s="41"/>
      <c r="J25" s="166"/>
      <c r="K25" s="167"/>
      <c r="L25" s="167"/>
      <c r="M25" s="168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42" t="s">
        <v>9</v>
      </c>
      <c r="D27" s="142"/>
      <c r="J27" s="89"/>
    </row>
    <row r="28" spans="3:13" ht="16.5" customHeight="1">
      <c r="C28" s="145" t="s">
        <v>5</v>
      </c>
      <c r="D28" s="146"/>
      <c r="E28" s="146"/>
      <c r="F28" s="147"/>
      <c r="G28" s="46" t="s">
        <v>4</v>
      </c>
      <c r="H28" s="46"/>
      <c r="I28" s="46" t="s">
        <v>6</v>
      </c>
      <c r="J28" s="46" t="s">
        <v>1</v>
      </c>
      <c r="K28" s="46" t="s">
        <v>85</v>
      </c>
      <c r="L28" s="46" t="s">
        <v>86</v>
      </c>
      <c r="M28" s="47" t="s">
        <v>3</v>
      </c>
    </row>
    <row r="29" spans="3:13" ht="13.5">
      <c r="C29" s="48" t="s">
        <v>17</v>
      </c>
      <c r="D29" s="148" t="s">
        <v>120</v>
      </c>
      <c r="E29" s="149"/>
      <c r="F29" s="150"/>
      <c r="G29" s="49" t="s">
        <v>106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39" t="s">
        <v>121</v>
      </c>
      <c r="E30" s="140"/>
      <c r="F30" s="141"/>
      <c r="G30" s="53" t="s">
        <v>105</v>
      </c>
      <c r="H30" s="53"/>
      <c r="I30" s="53">
        <v>2</v>
      </c>
      <c r="J30" s="83"/>
      <c r="K30" s="54"/>
      <c r="L30" s="54"/>
      <c r="M30" s="55"/>
    </row>
    <row r="31" spans="3:13" ht="13.5">
      <c r="C31" s="52" t="s">
        <v>17</v>
      </c>
      <c r="D31" s="139" t="s">
        <v>122</v>
      </c>
      <c r="E31" s="140"/>
      <c r="F31" s="141"/>
      <c r="G31" s="53" t="s">
        <v>106</v>
      </c>
      <c r="H31" s="53"/>
      <c r="I31" s="53">
        <v>2</v>
      </c>
      <c r="J31" s="83"/>
      <c r="K31" s="54"/>
      <c r="L31" s="54"/>
      <c r="M31" s="55"/>
    </row>
    <row r="32" spans="3:13" ht="13.5">
      <c r="C32" s="52" t="s">
        <v>17</v>
      </c>
      <c r="D32" s="139" t="s">
        <v>123</v>
      </c>
      <c r="E32" s="140"/>
      <c r="F32" s="141"/>
      <c r="G32" s="53" t="s">
        <v>105</v>
      </c>
      <c r="H32" s="53"/>
      <c r="I32" s="53">
        <v>2</v>
      </c>
      <c r="J32" s="83"/>
      <c r="K32" s="54"/>
      <c r="L32" s="54"/>
      <c r="M32" s="56"/>
    </row>
    <row r="33" spans="3:13" ht="13.5">
      <c r="C33" s="52" t="s">
        <v>17</v>
      </c>
      <c r="D33" s="139" t="s">
        <v>124</v>
      </c>
      <c r="E33" s="140"/>
      <c r="F33" s="141"/>
      <c r="G33" s="53" t="s">
        <v>105</v>
      </c>
      <c r="H33" s="53"/>
      <c r="I33" s="53">
        <v>2</v>
      </c>
      <c r="J33" s="83"/>
      <c r="K33" s="54"/>
      <c r="L33" s="54"/>
      <c r="M33" s="55"/>
    </row>
    <row r="34" spans="3:13" s="57" customFormat="1" ht="15" customHeight="1">
      <c r="C34" s="151" t="s">
        <v>0</v>
      </c>
      <c r="D34" s="152"/>
      <c r="E34" s="152"/>
      <c r="F34" s="152"/>
      <c r="G34" s="153"/>
      <c r="H34" s="92"/>
      <c r="I34" s="58">
        <f>SUM(I29:I33)</f>
        <v>10</v>
      </c>
      <c r="J34" s="59">
        <f>SUM(J29:J33)</f>
        <v>0</v>
      </c>
      <c r="K34" s="60" t="str">
        <f>IF(J34&gt;=7,"○","×")</f>
        <v>×</v>
      </c>
      <c r="L34" s="60" t="str">
        <f>IF(J34&gt;=3,"○","×")</f>
        <v>×</v>
      </c>
      <c r="M34" s="93" t="s">
        <v>132</v>
      </c>
    </row>
    <row r="35" spans="3:13" ht="13.5">
      <c r="C35" s="48" t="s">
        <v>16</v>
      </c>
      <c r="D35" s="148" t="s">
        <v>26</v>
      </c>
      <c r="E35" s="149"/>
      <c r="F35" s="150"/>
      <c r="G35" s="49" t="s">
        <v>105</v>
      </c>
      <c r="H35" s="49"/>
      <c r="I35" s="49">
        <v>2</v>
      </c>
      <c r="J35" s="82"/>
      <c r="K35" s="50"/>
      <c r="L35" s="61"/>
      <c r="M35" s="97"/>
    </row>
    <row r="36" spans="3:13" ht="13.5">
      <c r="C36" s="52" t="s">
        <v>16</v>
      </c>
      <c r="D36" s="139" t="s">
        <v>27</v>
      </c>
      <c r="E36" s="140"/>
      <c r="F36" s="141"/>
      <c r="G36" s="53" t="s">
        <v>105</v>
      </c>
      <c r="H36" s="53"/>
      <c r="I36" s="53">
        <v>2</v>
      </c>
      <c r="J36" s="83"/>
      <c r="K36" s="54"/>
      <c r="L36" s="54"/>
      <c r="M36" s="98"/>
    </row>
    <row r="37" spans="3:13" ht="13.5">
      <c r="C37" s="52" t="s">
        <v>16</v>
      </c>
      <c r="D37" s="139" t="s">
        <v>28</v>
      </c>
      <c r="E37" s="140"/>
      <c r="F37" s="141"/>
      <c r="G37" s="53" t="s">
        <v>106</v>
      </c>
      <c r="H37" s="53"/>
      <c r="I37" s="53">
        <v>2</v>
      </c>
      <c r="J37" s="83"/>
      <c r="K37" s="54"/>
      <c r="L37" s="54"/>
      <c r="M37" s="98"/>
    </row>
    <row r="38" spans="3:13" ht="13.5">
      <c r="C38" s="52" t="s">
        <v>16</v>
      </c>
      <c r="D38" s="139" t="s">
        <v>29</v>
      </c>
      <c r="E38" s="140"/>
      <c r="F38" s="141"/>
      <c r="G38" s="53" t="s">
        <v>106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39" t="s">
        <v>30</v>
      </c>
      <c r="E39" s="140"/>
      <c r="F39" s="141"/>
      <c r="G39" s="53" t="s">
        <v>105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39" t="s">
        <v>31</v>
      </c>
      <c r="E40" s="140"/>
      <c r="F40" s="141"/>
      <c r="G40" s="53" t="s">
        <v>107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39" t="s">
        <v>32</v>
      </c>
      <c r="E41" s="140"/>
      <c r="F41" s="141"/>
      <c r="G41" s="53" t="s">
        <v>105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39" t="s">
        <v>33</v>
      </c>
      <c r="E42" s="140"/>
      <c r="F42" s="141"/>
      <c r="G42" s="53" t="s">
        <v>105</v>
      </c>
      <c r="H42" s="53"/>
      <c r="I42" s="53">
        <v>2</v>
      </c>
      <c r="J42" s="83"/>
      <c r="K42" s="54"/>
      <c r="L42" s="54"/>
      <c r="M42" s="98"/>
    </row>
    <row r="43" spans="3:13" ht="13.5">
      <c r="C43" s="52" t="s">
        <v>16</v>
      </c>
      <c r="D43" s="139" t="s">
        <v>34</v>
      </c>
      <c r="E43" s="140"/>
      <c r="F43" s="141"/>
      <c r="G43" s="53" t="s">
        <v>107</v>
      </c>
      <c r="H43" s="53"/>
      <c r="I43" s="53">
        <v>2</v>
      </c>
      <c r="J43" s="83"/>
      <c r="K43" s="54"/>
      <c r="L43" s="54"/>
      <c r="M43" s="98"/>
    </row>
    <row r="44" spans="3:13" s="57" customFormat="1" ht="15" customHeight="1">
      <c r="C44" s="151" t="s">
        <v>0</v>
      </c>
      <c r="D44" s="152"/>
      <c r="E44" s="152"/>
      <c r="F44" s="152"/>
      <c r="G44" s="153"/>
      <c r="H44" s="92"/>
      <c r="I44" s="58">
        <f>SUM(I35:I43)</f>
        <v>18</v>
      </c>
      <c r="J44" s="63">
        <f>SUM(J35:J43)</f>
        <v>0</v>
      </c>
      <c r="K44" s="60" t="str">
        <f>IF(J44&gt;=7,"○","×")</f>
        <v>×</v>
      </c>
      <c r="L44" s="60"/>
      <c r="M44" s="93" t="s">
        <v>133</v>
      </c>
    </row>
    <row r="45" spans="3:13" ht="13.5">
      <c r="C45" s="48" t="s">
        <v>15</v>
      </c>
      <c r="D45" s="148" t="s">
        <v>35</v>
      </c>
      <c r="E45" s="149"/>
      <c r="F45" s="150"/>
      <c r="G45" s="49" t="s">
        <v>88</v>
      </c>
      <c r="H45" s="49"/>
      <c r="I45" s="49">
        <v>2</v>
      </c>
      <c r="J45" s="82"/>
      <c r="K45" s="50"/>
      <c r="L45" s="61"/>
      <c r="M45" s="97"/>
    </row>
    <row r="46" spans="3:13" s="57" customFormat="1" ht="15" customHeight="1">
      <c r="C46" s="151" t="s">
        <v>0</v>
      </c>
      <c r="D46" s="152"/>
      <c r="E46" s="152"/>
      <c r="F46" s="152"/>
      <c r="G46" s="153"/>
      <c r="H46" s="92"/>
      <c r="I46" s="58">
        <f>SUM(I45:I45)</f>
        <v>2</v>
      </c>
      <c r="J46" s="63">
        <f>SUM(J45:J45)</f>
        <v>0</v>
      </c>
      <c r="K46" s="60" t="str">
        <f>IF(J46&gt;=2,"○","×")</f>
        <v>×</v>
      </c>
      <c r="L46" s="60"/>
      <c r="M46" s="93" t="s">
        <v>134</v>
      </c>
    </row>
    <row r="47" spans="3:13" ht="13.5">
      <c r="C47" s="48" t="s">
        <v>14</v>
      </c>
      <c r="D47" s="148" t="s">
        <v>36</v>
      </c>
      <c r="E47" s="149"/>
      <c r="F47" s="150"/>
      <c r="G47" s="49" t="s">
        <v>88</v>
      </c>
      <c r="H47" s="49"/>
      <c r="I47" s="49">
        <v>2</v>
      </c>
      <c r="J47" s="82"/>
      <c r="K47" s="50"/>
      <c r="L47" s="61"/>
      <c r="M47" s="97"/>
    </row>
    <row r="48" spans="3:13" s="57" customFormat="1" ht="15" customHeight="1">
      <c r="C48" s="151" t="s">
        <v>0</v>
      </c>
      <c r="D48" s="152"/>
      <c r="E48" s="152"/>
      <c r="F48" s="152"/>
      <c r="G48" s="153"/>
      <c r="H48" s="92"/>
      <c r="I48" s="58">
        <f>SUM(I47:I47)</f>
        <v>2</v>
      </c>
      <c r="J48" s="63">
        <f>SUM(J47:J47)</f>
        <v>0</v>
      </c>
      <c r="K48" s="60" t="str">
        <f>IF(J48&gt;=2,"○","×")</f>
        <v>×</v>
      </c>
      <c r="L48" s="60" t="str">
        <f>IF(SUM(J44,J46,J48)&gt;=2,"○","×")</f>
        <v>×</v>
      </c>
      <c r="M48" s="93" t="s">
        <v>135</v>
      </c>
    </row>
    <row r="49" spans="3:13" ht="13.5">
      <c r="C49" s="64" t="s">
        <v>13</v>
      </c>
      <c r="D49" s="148" t="s">
        <v>37</v>
      </c>
      <c r="E49" s="149"/>
      <c r="F49" s="150"/>
      <c r="G49" s="49" t="s">
        <v>88</v>
      </c>
      <c r="H49" s="49"/>
      <c r="I49" s="49">
        <v>2</v>
      </c>
      <c r="J49" s="82"/>
      <c r="K49" s="50"/>
      <c r="L49" s="61"/>
      <c r="M49" s="97"/>
    </row>
    <row r="50" spans="3:13" ht="13.5">
      <c r="C50" s="65" t="s">
        <v>13</v>
      </c>
      <c r="D50" s="139" t="s">
        <v>38</v>
      </c>
      <c r="E50" s="140"/>
      <c r="F50" s="141"/>
      <c r="G50" s="53" t="s">
        <v>88</v>
      </c>
      <c r="H50" s="53"/>
      <c r="I50" s="53">
        <v>2</v>
      </c>
      <c r="J50" s="83"/>
      <c r="K50" s="54"/>
      <c r="L50" s="54"/>
      <c r="M50" s="98"/>
    </row>
    <row r="51" spans="3:13" s="57" customFormat="1" ht="15" customHeight="1">
      <c r="C51" s="151" t="s">
        <v>0</v>
      </c>
      <c r="D51" s="152"/>
      <c r="E51" s="152"/>
      <c r="F51" s="152"/>
      <c r="G51" s="153"/>
      <c r="H51" s="92"/>
      <c r="I51" s="58">
        <f>SUM(I49:I50)</f>
        <v>4</v>
      </c>
      <c r="J51" s="63">
        <f>SUM(J49:J50)</f>
        <v>0</v>
      </c>
      <c r="K51" s="60" t="str">
        <f>IF(J51&gt;=4,"○","×")</f>
        <v>×</v>
      </c>
      <c r="L51" s="60"/>
      <c r="M51" s="93" t="s">
        <v>136</v>
      </c>
    </row>
    <row r="52" spans="3:13" ht="13.5">
      <c r="C52" s="64" t="s">
        <v>12</v>
      </c>
      <c r="D52" s="148" t="s">
        <v>39</v>
      </c>
      <c r="E52" s="149"/>
      <c r="F52" s="150"/>
      <c r="G52" s="49" t="s">
        <v>88</v>
      </c>
      <c r="H52" s="49"/>
      <c r="I52" s="49">
        <v>2</v>
      </c>
      <c r="J52" s="82"/>
      <c r="K52" s="50"/>
      <c r="L52" s="61"/>
      <c r="M52" s="97"/>
    </row>
    <row r="53" spans="3:13" ht="13.5">
      <c r="C53" s="65" t="s">
        <v>12</v>
      </c>
      <c r="D53" s="139" t="s">
        <v>40</v>
      </c>
      <c r="E53" s="140"/>
      <c r="F53" s="141"/>
      <c r="G53" s="53" t="s">
        <v>89</v>
      </c>
      <c r="H53" s="53"/>
      <c r="I53" s="53">
        <v>2</v>
      </c>
      <c r="J53" s="83"/>
      <c r="K53" s="54"/>
      <c r="L53" s="54"/>
      <c r="M53" s="99"/>
    </row>
    <row r="54" spans="3:13" s="57" customFormat="1" ht="15" customHeight="1">
      <c r="C54" s="151" t="s">
        <v>0</v>
      </c>
      <c r="D54" s="152"/>
      <c r="E54" s="152"/>
      <c r="F54" s="152"/>
      <c r="G54" s="153"/>
      <c r="H54" s="92"/>
      <c r="I54" s="58">
        <f>SUM(I52:I53)</f>
        <v>4</v>
      </c>
      <c r="J54" s="63">
        <f>SUM(J52:J53)</f>
        <v>0</v>
      </c>
      <c r="K54" s="60" t="str">
        <f>IF(J54&gt;=3,"○","×")</f>
        <v>×</v>
      </c>
      <c r="L54" s="60"/>
      <c r="M54" s="93" t="s">
        <v>137</v>
      </c>
    </row>
    <row r="55" spans="3:13" ht="13.5">
      <c r="C55" s="64" t="s">
        <v>41</v>
      </c>
      <c r="D55" s="148" t="s">
        <v>42</v>
      </c>
      <c r="E55" s="149"/>
      <c r="F55" s="150"/>
      <c r="G55" s="49" t="s">
        <v>89</v>
      </c>
      <c r="H55" s="49"/>
      <c r="I55" s="49">
        <v>2</v>
      </c>
      <c r="J55" s="82"/>
      <c r="K55" s="50"/>
      <c r="L55" s="61"/>
      <c r="M55" s="97"/>
    </row>
    <row r="56" spans="3:13" ht="13.5">
      <c r="C56" s="65" t="s">
        <v>41</v>
      </c>
      <c r="D56" s="139" t="s">
        <v>43</v>
      </c>
      <c r="E56" s="140"/>
      <c r="F56" s="141"/>
      <c r="G56" s="53" t="s">
        <v>89</v>
      </c>
      <c r="H56" s="53"/>
      <c r="I56" s="53">
        <v>2</v>
      </c>
      <c r="J56" s="83"/>
      <c r="K56" s="54"/>
      <c r="L56" s="54"/>
      <c r="M56" s="98"/>
    </row>
    <row r="57" spans="3:13" ht="13.5">
      <c r="C57" s="65" t="s">
        <v>41</v>
      </c>
      <c r="D57" s="139" t="s">
        <v>44</v>
      </c>
      <c r="E57" s="140"/>
      <c r="F57" s="141"/>
      <c r="G57" s="53" t="s">
        <v>88</v>
      </c>
      <c r="H57" s="53"/>
      <c r="I57" s="53">
        <v>2</v>
      </c>
      <c r="J57" s="83"/>
      <c r="K57" s="54"/>
      <c r="L57" s="54"/>
      <c r="M57" s="98"/>
    </row>
    <row r="58" spans="3:13" s="57" customFormat="1" ht="15" customHeight="1">
      <c r="C58" s="151" t="s">
        <v>0</v>
      </c>
      <c r="D58" s="152"/>
      <c r="E58" s="152"/>
      <c r="F58" s="152"/>
      <c r="G58" s="153"/>
      <c r="H58" s="92"/>
      <c r="I58" s="58">
        <f>SUM(I55:I57)</f>
        <v>6</v>
      </c>
      <c r="J58" s="63">
        <f>SUM(J55:J57)</f>
        <v>0</v>
      </c>
      <c r="K58" s="60" t="str">
        <f>IF(J58&gt;=2,"○","×")</f>
        <v>×</v>
      </c>
      <c r="L58" s="60" t="str">
        <f>IF(SUM(J51,J54,J58)&gt;=3,"○","×")</f>
        <v>×</v>
      </c>
      <c r="M58" s="93" t="s">
        <v>138</v>
      </c>
    </row>
    <row r="59" spans="3:13" ht="13.5">
      <c r="C59" s="48" t="s">
        <v>45</v>
      </c>
      <c r="D59" s="148" t="s">
        <v>46</v>
      </c>
      <c r="E59" s="149"/>
      <c r="F59" s="150"/>
      <c r="G59" s="49" t="s">
        <v>89</v>
      </c>
      <c r="H59" s="49"/>
      <c r="I59" s="49">
        <v>2</v>
      </c>
      <c r="J59" s="82"/>
      <c r="K59" s="50"/>
      <c r="L59" s="61"/>
      <c r="M59" s="97"/>
    </row>
    <row r="60" spans="3:13" s="57" customFormat="1" ht="15" customHeight="1">
      <c r="C60" s="151" t="s">
        <v>0</v>
      </c>
      <c r="D60" s="152"/>
      <c r="E60" s="152"/>
      <c r="F60" s="152"/>
      <c r="G60" s="153"/>
      <c r="H60" s="92"/>
      <c r="I60" s="58">
        <f>SUM(I59:I59)</f>
        <v>2</v>
      </c>
      <c r="J60" s="63">
        <f>SUM(J59:J59)</f>
        <v>0</v>
      </c>
      <c r="K60" s="60" t="str">
        <f>IF(J60&gt;=2,"○","×")</f>
        <v>×</v>
      </c>
      <c r="L60" s="60" t="str">
        <f>IF(J60&gt;=1,"○","×")</f>
        <v>×</v>
      </c>
      <c r="M60" s="93" t="s">
        <v>139</v>
      </c>
    </row>
    <row r="61" spans="3:13" ht="13.5">
      <c r="C61" s="48" t="s">
        <v>47</v>
      </c>
      <c r="D61" s="148" t="s">
        <v>48</v>
      </c>
      <c r="E61" s="149"/>
      <c r="F61" s="150"/>
      <c r="G61" s="49" t="s">
        <v>89</v>
      </c>
      <c r="H61" s="49"/>
      <c r="I61" s="49">
        <v>2</v>
      </c>
      <c r="J61" s="82"/>
      <c r="K61" s="50"/>
      <c r="L61" s="61"/>
      <c r="M61" s="97"/>
    </row>
    <row r="62" spans="3:13" ht="13.5">
      <c r="C62" s="145" t="s">
        <v>0</v>
      </c>
      <c r="D62" s="146"/>
      <c r="E62" s="146"/>
      <c r="F62" s="146"/>
      <c r="G62" s="147"/>
      <c r="H62" s="91"/>
      <c r="I62" s="66">
        <f>SUM(I61:I61)</f>
        <v>2</v>
      </c>
      <c r="J62" s="63">
        <f>SUM(J61:J61)</f>
        <v>0</v>
      </c>
      <c r="K62" s="67" t="str">
        <f>IF(J62&gt;=1,"○","×")</f>
        <v>×</v>
      </c>
      <c r="L62" s="67" t="str">
        <f>IF(J62&gt;=1,"○","×")</f>
        <v>×</v>
      </c>
      <c r="M62" s="93" t="s">
        <v>140</v>
      </c>
    </row>
    <row r="63" spans="3:13" ht="13.5">
      <c r="C63" s="68" t="s">
        <v>11</v>
      </c>
      <c r="D63" s="148" t="s">
        <v>108</v>
      </c>
      <c r="E63" s="149"/>
      <c r="F63" s="150"/>
      <c r="G63" s="49" t="s">
        <v>105</v>
      </c>
      <c r="H63" s="49"/>
      <c r="I63" s="49">
        <v>2</v>
      </c>
      <c r="J63" s="82"/>
      <c r="K63" s="50"/>
      <c r="L63" s="61"/>
      <c r="M63" s="62"/>
    </row>
    <row r="64" spans="3:13" ht="13.5">
      <c r="C64" s="52" t="s">
        <v>11</v>
      </c>
      <c r="D64" s="139" t="s">
        <v>109</v>
      </c>
      <c r="E64" s="140"/>
      <c r="F64" s="141"/>
      <c r="G64" s="53" t="s">
        <v>105</v>
      </c>
      <c r="H64" s="53"/>
      <c r="I64" s="53">
        <v>2</v>
      </c>
      <c r="J64" s="83"/>
      <c r="K64" s="54"/>
      <c r="L64" s="54"/>
      <c r="M64" s="55"/>
    </row>
    <row r="65" spans="3:13" ht="13.5">
      <c r="C65" s="52" t="s">
        <v>11</v>
      </c>
      <c r="D65" s="139" t="s">
        <v>110</v>
      </c>
      <c r="E65" s="140"/>
      <c r="F65" s="141"/>
      <c r="G65" s="53" t="s">
        <v>106</v>
      </c>
      <c r="H65" s="53"/>
      <c r="I65" s="53">
        <v>2</v>
      </c>
      <c r="J65" s="83"/>
      <c r="K65" s="54"/>
      <c r="L65" s="54"/>
      <c r="M65" s="55"/>
    </row>
    <row r="66" spans="3:13" ht="13.5">
      <c r="C66" s="69" t="s">
        <v>11</v>
      </c>
      <c r="D66" s="139" t="s">
        <v>111</v>
      </c>
      <c r="E66" s="140"/>
      <c r="F66" s="141"/>
      <c r="G66" s="70" t="s">
        <v>105</v>
      </c>
      <c r="H66" s="70"/>
      <c r="I66" s="53">
        <v>2</v>
      </c>
      <c r="J66" s="84"/>
      <c r="K66" s="71"/>
      <c r="L66" s="71"/>
      <c r="M66" s="72"/>
    </row>
    <row r="67" spans="3:13" ht="13.5">
      <c r="C67" s="52" t="s">
        <v>11</v>
      </c>
      <c r="D67" s="139" t="s">
        <v>112</v>
      </c>
      <c r="E67" s="140"/>
      <c r="F67" s="141"/>
      <c r="G67" s="53" t="s">
        <v>105</v>
      </c>
      <c r="H67" s="53"/>
      <c r="I67" s="53">
        <v>2</v>
      </c>
      <c r="J67" s="83"/>
      <c r="K67" s="54"/>
      <c r="L67" s="54"/>
      <c r="M67" s="55"/>
    </row>
    <row r="68" spans="3:13" ht="13.5">
      <c r="C68" s="69" t="s">
        <v>11</v>
      </c>
      <c r="D68" s="139" t="s">
        <v>113</v>
      </c>
      <c r="E68" s="140"/>
      <c r="F68" s="141"/>
      <c r="G68" s="70" t="s">
        <v>107</v>
      </c>
      <c r="H68" s="70"/>
      <c r="I68" s="53">
        <v>2</v>
      </c>
      <c r="J68" s="84"/>
      <c r="K68" s="71"/>
      <c r="L68" s="71"/>
      <c r="M68" s="72"/>
    </row>
    <row r="69" spans="3:13" ht="13.5">
      <c r="C69" s="52" t="s">
        <v>11</v>
      </c>
      <c r="D69" s="139" t="s">
        <v>114</v>
      </c>
      <c r="E69" s="140"/>
      <c r="F69" s="141"/>
      <c r="G69" s="53" t="s">
        <v>107</v>
      </c>
      <c r="H69" s="53"/>
      <c r="I69" s="53">
        <v>2</v>
      </c>
      <c r="J69" s="83"/>
      <c r="K69" s="54"/>
      <c r="L69" s="54"/>
      <c r="M69" s="55"/>
    </row>
    <row r="70" spans="3:13" ht="13.5">
      <c r="C70" s="69" t="s">
        <v>11</v>
      </c>
      <c r="D70" s="139" t="s">
        <v>115</v>
      </c>
      <c r="E70" s="140"/>
      <c r="F70" s="141"/>
      <c r="G70" s="70" t="s">
        <v>106</v>
      </c>
      <c r="H70" s="70"/>
      <c r="I70" s="53">
        <v>2</v>
      </c>
      <c r="J70" s="84"/>
      <c r="K70" s="71"/>
      <c r="L70" s="71"/>
      <c r="M70" s="72"/>
    </row>
    <row r="71" spans="3:13" ht="13.5">
      <c r="C71" s="52" t="s">
        <v>11</v>
      </c>
      <c r="D71" s="139" t="s">
        <v>116</v>
      </c>
      <c r="E71" s="140"/>
      <c r="F71" s="141"/>
      <c r="G71" s="53" t="s">
        <v>105</v>
      </c>
      <c r="H71" s="53"/>
      <c r="I71" s="53">
        <v>2</v>
      </c>
      <c r="J71" s="83"/>
      <c r="K71" s="54"/>
      <c r="L71" s="54"/>
      <c r="M71" s="55"/>
    </row>
    <row r="72" spans="3:13" ht="13.5">
      <c r="C72" s="69" t="s">
        <v>11</v>
      </c>
      <c r="D72" s="139" t="s">
        <v>117</v>
      </c>
      <c r="E72" s="140"/>
      <c r="F72" s="141"/>
      <c r="G72" s="70" t="s">
        <v>107</v>
      </c>
      <c r="H72" s="70"/>
      <c r="I72" s="53">
        <v>2</v>
      </c>
      <c r="J72" s="84"/>
      <c r="K72" s="71"/>
      <c r="L72" s="71"/>
      <c r="M72" s="72"/>
    </row>
    <row r="73" spans="3:13" s="57" customFormat="1" ht="15" customHeight="1">
      <c r="C73" s="151" t="s">
        <v>0</v>
      </c>
      <c r="D73" s="152"/>
      <c r="E73" s="152"/>
      <c r="F73" s="152"/>
      <c r="G73" s="153"/>
      <c r="H73" s="92"/>
      <c r="I73" s="73">
        <f>SUM(I63:I72)</f>
        <v>20</v>
      </c>
      <c r="J73" s="63">
        <f>SUM(J63:J72)</f>
        <v>0</v>
      </c>
      <c r="K73" s="73" t="s">
        <v>18</v>
      </c>
      <c r="L73" s="73" t="s">
        <v>18</v>
      </c>
      <c r="M73" s="96" t="s">
        <v>131</v>
      </c>
    </row>
    <row r="74" spans="3:13" s="57" customFormat="1" ht="15" customHeight="1">
      <c r="C74" s="151" t="s">
        <v>7</v>
      </c>
      <c r="D74" s="152"/>
      <c r="E74" s="152"/>
      <c r="F74" s="152"/>
      <c r="G74" s="153"/>
      <c r="H74" s="92"/>
      <c r="I74" s="73">
        <f>SUM(I62,I60,I58,I54,I51,I48,I46,I44,I34)</f>
        <v>50</v>
      </c>
      <c r="J74" s="63">
        <f>SUM(J62,J60,J58,J54,J51,J48,J46,J44,J34)</f>
        <v>0</v>
      </c>
      <c r="K74" s="60" t="str">
        <f>IF(J74&gt;=30,"○","×")</f>
        <v>×</v>
      </c>
      <c r="L74" s="60" t="str">
        <f>IF(J74&gt;=10,"○","×")</f>
        <v>×</v>
      </c>
      <c r="M74" s="96" t="s">
        <v>141</v>
      </c>
    </row>
    <row r="75" spans="3:13" s="57" customFormat="1" ht="15" customHeight="1">
      <c r="C75" s="151" t="s">
        <v>8</v>
      </c>
      <c r="D75" s="152"/>
      <c r="E75" s="152"/>
      <c r="F75" s="152"/>
      <c r="G75" s="153"/>
      <c r="H75" s="92"/>
      <c r="I75" s="73">
        <f>SUM(I73:I74)</f>
        <v>70</v>
      </c>
      <c r="J75" s="63">
        <f>SUM(J73:J74)</f>
        <v>0</v>
      </c>
      <c r="K75" s="60" t="str">
        <f>IF(J75&gt;=40,"○","×")</f>
        <v>×</v>
      </c>
      <c r="L75" s="60" t="str">
        <f>IF(J75&gt;=20,"○","×")</f>
        <v>×</v>
      </c>
      <c r="M75" s="96" t="s">
        <v>142</v>
      </c>
    </row>
    <row r="76" spans="3:13" ht="13.5">
      <c r="C76" s="74"/>
      <c r="D76" s="75"/>
      <c r="E76" s="75"/>
      <c r="F76" s="74"/>
      <c r="G76" s="76"/>
      <c r="H76" s="76"/>
      <c r="I76" s="77"/>
      <c r="J76" s="78"/>
      <c r="K76" s="79"/>
      <c r="L76" s="79"/>
      <c r="M76" s="80"/>
    </row>
    <row r="77" spans="3:13" ht="11.25" customHeight="1"/>
  </sheetData>
  <mergeCells count="78">
    <mergeCell ref="D72:F72"/>
    <mergeCell ref="C73:G73"/>
    <mergeCell ref="C74:G74"/>
    <mergeCell ref="C75:G75"/>
    <mergeCell ref="D66:F66"/>
    <mergeCell ref="D67:F67"/>
    <mergeCell ref="D68:F68"/>
    <mergeCell ref="D69:F69"/>
    <mergeCell ref="D70:F70"/>
    <mergeCell ref="D71:F71"/>
    <mergeCell ref="D65:F65"/>
    <mergeCell ref="C54:G54"/>
    <mergeCell ref="D55:F55"/>
    <mergeCell ref="D56:F56"/>
    <mergeCell ref="D57:F57"/>
    <mergeCell ref="C58:G58"/>
    <mergeCell ref="D59:F59"/>
    <mergeCell ref="C60:G60"/>
    <mergeCell ref="D61:F61"/>
    <mergeCell ref="C62:G62"/>
    <mergeCell ref="D63:F63"/>
    <mergeCell ref="D64:F64"/>
    <mergeCell ref="D53:F53"/>
    <mergeCell ref="D42:F42"/>
    <mergeCell ref="D43:F43"/>
    <mergeCell ref="C44:G44"/>
    <mergeCell ref="D45:F45"/>
    <mergeCell ref="C46:G46"/>
    <mergeCell ref="D47:F47"/>
    <mergeCell ref="C48:G48"/>
    <mergeCell ref="D49:F49"/>
    <mergeCell ref="D50:F50"/>
    <mergeCell ref="C51:G51"/>
    <mergeCell ref="D52:F52"/>
    <mergeCell ref="D41:F41"/>
    <mergeCell ref="D30:F30"/>
    <mergeCell ref="D31:F31"/>
    <mergeCell ref="D32:F32"/>
    <mergeCell ref="D33:F33"/>
    <mergeCell ref="C34:G34"/>
    <mergeCell ref="D35:F35"/>
    <mergeCell ref="D36:F36"/>
    <mergeCell ref="D37:F37"/>
    <mergeCell ref="D38:F38"/>
    <mergeCell ref="D39:F39"/>
    <mergeCell ref="D40:F40"/>
    <mergeCell ref="D29:F29"/>
    <mergeCell ref="G17:K17"/>
    <mergeCell ref="G18:I18"/>
    <mergeCell ref="K18:L18"/>
    <mergeCell ref="G19:I21"/>
    <mergeCell ref="K19:L19"/>
    <mergeCell ref="K20:L20"/>
    <mergeCell ref="K21:L21"/>
    <mergeCell ref="D23:I23"/>
    <mergeCell ref="J23:K23"/>
    <mergeCell ref="J24:M25"/>
    <mergeCell ref="C27:D27"/>
    <mergeCell ref="C28:F28"/>
    <mergeCell ref="G11:K11"/>
    <mergeCell ref="G12:I12"/>
    <mergeCell ref="K12:L12"/>
    <mergeCell ref="G13:I15"/>
    <mergeCell ref="K13:L13"/>
    <mergeCell ref="K14:L14"/>
    <mergeCell ref="K15:L15"/>
    <mergeCell ref="C8:D8"/>
    <mergeCell ref="E8:G8"/>
    <mergeCell ref="K8:K9"/>
    <mergeCell ref="L8:M9"/>
    <mergeCell ref="C9:D9"/>
    <mergeCell ref="E9:G9"/>
    <mergeCell ref="C2:F3"/>
    <mergeCell ref="D4:M4"/>
    <mergeCell ref="D5:M5"/>
    <mergeCell ref="C7:D7"/>
    <mergeCell ref="E7:J7"/>
    <mergeCell ref="L7:M7"/>
  </mergeCells>
  <phoneticPr fontId="2"/>
  <conditionalFormatting sqref="K12">
    <cfRule type="expression" dxfId="11" priority="8" stopIfTrue="1">
      <formula>$K$12="×"</formula>
    </cfRule>
    <cfRule type="expression" dxfId="10" priority="9" stopIfTrue="1">
      <formula>#REF!="×"</formula>
    </cfRule>
  </conditionalFormatting>
  <conditionalFormatting sqref="K13">
    <cfRule type="expression" dxfId="9" priority="7" stopIfTrue="1">
      <formula>$K$13="×"</formula>
    </cfRule>
  </conditionalFormatting>
  <conditionalFormatting sqref="K14">
    <cfRule type="expression" dxfId="8" priority="6" stopIfTrue="1">
      <formula>$K$14="×"</formula>
    </cfRule>
  </conditionalFormatting>
  <conditionalFormatting sqref="K15">
    <cfRule type="expression" dxfId="7" priority="5" stopIfTrue="1">
      <formula>$K$15="×"</formula>
    </cfRule>
  </conditionalFormatting>
  <conditionalFormatting sqref="K18">
    <cfRule type="expression" dxfId="6" priority="2" stopIfTrue="1">
      <formula>$K$18="×"</formula>
    </cfRule>
  </conditionalFormatting>
  <conditionalFormatting sqref="K19">
    <cfRule type="expression" dxfId="5" priority="3" stopIfTrue="1">
      <formula>$K$19="×"</formula>
    </cfRule>
  </conditionalFormatting>
  <conditionalFormatting sqref="K20">
    <cfRule type="expression" dxfId="4" priority="4" stopIfTrue="1">
      <formula>$K$20="×"</formula>
    </cfRule>
  </conditionalFormatting>
  <conditionalFormatting sqref="K21">
    <cfRule type="expression" dxfId="3" priority="1" stopIfTrue="1">
      <formula>$K$21="×"</formula>
    </cfRule>
  </conditionalFormatting>
  <conditionalFormatting sqref="K34:L34 K44:L44 K46:L46 K48:L48 K51:L51 K54:L54 K58:L58 K60:L60 K62:L62">
    <cfRule type="cellIs" dxfId="2" priority="12" stopIfTrue="1" operator="equal">
      <formula>"×"</formula>
    </cfRule>
  </conditionalFormatting>
  <conditionalFormatting sqref="L11">
    <cfRule type="cellIs" dxfId="1" priority="10" stopIfTrue="1" operator="equal">
      <formula>"×"</formula>
    </cfRule>
  </conditionalFormatting>
  <conditionalFormatting sqref="L17 K73:L76">
    <cfRule type="cellIs" dxfId="0" priority="11" stopIfTrue="1" operator="equal">
      <formula>"×"</formula>
    </cfRule>
  </conditionalFormatting>
  <dataValidations count="1">
    <dataValidation type="whole" operator="equal" allowBlank="1" showInputMessage="1" showErrorMessage="1" sqref="J29:J33 J35:J43 J45 J47 J49:J50 J52:J53 J55:J57 J59 J61 J63:J72" xr:uid="{00000000-0002-0000-0400-000000000000}">
      <formula1>2</formula1>
    </dataValidation>
  </dataValidations>
  <printOptions horizontalCentered="1"/>
  <pageMargins left="0.11811023622047245" right="0.11811023622047245" top="0.19685039370078741" bottom="0.15748031496062992" header="0.19685039370078741" footer="0.15748031496062992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都市環境デザインコース</vt:lpstr>
      <vt:lpstr>建築デザインコース</vt:lpstr>
      <vt:lpstr>インテリアデザインコース</vt:lpstr>
      <vt:lpstr>クラフトデザインコース</vt:lpstr>
      <vt:lpstr>プロダクトデザインコース</vt:lpstr>
      <vt:lpstr>インテリアデザインコース!Print_Area</vt:lpstr>
      <vt:lpstr>クラフトデザインコース!Print_Area</vt:lpstr>
      <vt:lpstr>プロダクトデザインコース!Print_Area</vt:lpstr>
      <vt:lpstr>建築デザインコース!Print_Area</vt:lpstr>
      <vt:lpstr>都市環境デザインコース!Print_Area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洋子</dc:creator>
  <cp:lastModifiedBy>荒木　芳恵</cp:lastModifiedBy>
  <cp:lastPrinted>2022-01-26T04:43:51Z</cp:lastPrinted>
  <dcterms:created xsi:type="dcterms:W3CDTF">2008-07-01T07:23:13Z</dcterms:created>
  <dcterms:modified xsi:type="dcterms:W3CDTF">2026-06-12T07:11:50Z</dcterms:modified>
</cp:coreProperties>
</file>