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mk-nas2\教務の箱\文書管理\キャンパスJ\■M_WEB_Pages\■wwwサーバ_教務課ページ変更用\ニュース＆トピックスの編集\R6年度(2024)\"/>
    </mc:Choice>
  </mc:AlternateContent>
  <bookViews>
    <workbookView xWindow="0" yWindow="0" windowWidth="28800" windowHeight="12090" tabRatio="673" firstSheet="1" activeTab="1"/>
  </bookViews>
  <sheets>
    <sheet name="rei" sheetId="8" state="hidden" r:id="rId1"/>
    <sheet name="都市創造工学科" sheetId="7" r:id="rId2"/>
  </sheets>
  <definedNames>
    <definedName name="_xlnm.Print_Area" localSheetId="0">rei!$A$1:$M$82</definedName>
    <definedName name="_xlnm.Print_Area" localSheetId="1">都市創造工学科!$B$1:$M$72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7" l="1"/>
  <c r="K39" i="7" s="1"/>
  <c r="J41" i="7"/>
  <c r="K41" i="7" s="1"/>
  <c r="I36" i="7"/>
  <c r="I68" i="7"/>
  <c r="I67" i="7"/>
  <c r="I66" i="7"/>
  <c r="I65" i="7"/>
  <c r="I64" i="7"/>
  <c r="J27" i="8"/>
  <c r="K27" i="8"/>
  <c r="J68" i="8"/>
  <c r="J64" i="8"/>
  <c r="J69" i="8" s="1"/>
  <c r="J61" i="8"/>
  <c r="K61" i="8"/>
  <c r="J57" i="8"/>
  <c r="K57" i="8"/>
  <c r="J51" i="8"/>
  <c r="K51" i="8" s="1"/>
  <c r="J45" i="8"/>
  <c r="K45" i="8" s="1"/>
  <c r="J39" i="8"/>
  <c r="K39" i="8"/>
  <c r="J33" i="8"/>
  <c r="K33" i="8"/>
  <c r="J21" i="8"/>
  <c r="K21" i="8" s="1"/>
  <c r="I67" i="8"/>
  <c r="I68" i="8" s="1"/>
  <c r="I62" i="8"/>
  <c r="I64" i="8"/>
  <c r="I58" i="8"/>
  <c r="I59" i="8"/>
  <c r="I61" i="8" s="1"/>
  <c r="I60" i="8"/>
  <c r="I52" i="8"/>
  <c r="I57" i="8" s="1"/>
  <c r="I54" i="8"/>
  <c r="I55" i="8"/>
  <c r="I46" i="8"/>
  <c r="I47" i="8"/>
  <c r="I51" i="8" s="1"/>
  <c r="I48" i="8"/>
  <c r="I49" i="8"/>
  <c r="I40" i="8"/>
  <c r="I45" i="8" s="1"/>
  <c r="I41" i="8"/>
  <c r="I42" i="8"/>
  <c r="I43" i="8"/>
  <c r="I44" i="8"/>
  <c r="I34" i="8"/>
  <c r="I39" i="8" s="1"/>
  <c r="I35" i="8"/>
  <c r="I36" i="8"/>
  <c r="I37" i="8"/>
  <c r="I38" i="8"/>
  <c r="I28" i="8"/>
  <c r="I33" i="8"/>
  <c r="I29" i="8"/>
  <c r="I30" i="8"/>
  <c r="I22" i="8"/>
  <c r="I27" i="8" s="1"/>
  <c r="I23" i="8"/>
  <c r="I25" i="8"/>
  <c r="I26" i="8"/>
  <c r="I15" i="8"/>
  <c r="I21" i="8" s="1"/>
  <c r="I17" i="8"/>
  <c r="I18" i="8"/>
  <c r="I19" i="8"/>
  <c r="I20" i="8"/>
  <c r="J61" i="7"/>
  <c r="L61" i="7" s="1"/>
  <c r="J59" i="7"/>
  <c r="K59" i="7" s="1"/>
  <c r="J56" i="7"/>
  <c r="K56" i="7" s="1"/>
  <c r="J53" i="7"/>
  <c r="K53" i="7" s="1"/>
  <c r="J50" i="7"/>
  <c r="J37" i="7"/>
  <c r="J32" i="7"/>
  <c r="L32" i="7" s="1"/>
  <c r="J69" i="7"/>
  <c r="I60" i="7"/>
  <c r="I57" i="7"/>
  <c r="I58" i="7"/>
  <c r="I54" i="7"/>
  <c r="I55" i="7"/>
  <c r="I51" i="7"/>
  <c r="I52" i="7"/>
  <c r="I42" i="7"/>
  <c r="I43" i="7"/>
  <c r="I44" i="7"/>
  <c r="I45" i="7"/>
  <c r="I46" i="7"/>
  <c r="I47" i="7"/>
  <c r="I48" i="7"/>
  <c r="I49" i="7"/>
  <c r="I40" i="7"/>
  <c r="I38" i="7"/>
  <c r="I33" i="7"/>
  <c r="I34" i="7"/>
  <c r="I35" i="7"/>
  <c r="I29" i="7"/>
  <c r="I30" i="7"/>
  <c r="I31" i="7"/>
  <c r="I62" i="7"/>
  <c r="I63" i="7"/>
  <c r="K32" i="7" l="1"/>
  <c r="K61" i="7"/>
  <c r="L56" i="7"/>
  <c r="I32" i="7"/>
  <c r="L41" i="7"/>
  <c r="K50" i="7"/>
  <c r="I41" i="7"/>
  <c r="I53" i="7"/>
  <c r="I61" i="7"/>
  <c r="I59" i="7"/>
  <c r="I37" i="7"/>
  <c r="I56" i="7"/>
  <c r="I69" i="7"/>
  <c r="I39" i="7"/>
  <c r="I50" i="7"/>
  <c r="K69" i="8"/>
  <c r="J70" i="8"/>
  <c r="I69" i="8"/>
  <c r="I70" i="8" s="1"/>
  <c r="L59" i="7"/>
  <c r="K64" i="8"/>
  <c r="J70" i="7"/>
  <c r="K37" i="7"/>
  <c r="I70" i="7" l="1"/>
  <c r="I71" i="7" s="1"/>
  <c r="J71" i="7"/>
  <c r="L70" i="7"/>
  <c r="K70" i="7"/>
  <c r="K70" i="8"/>
  <c r="K73" i="8"/>
  <c r="K72" i="8"/>
  <c r="K71" i="8"/>
  <c r="K71" i="7" l="1"/>
  <c r="L71" i="7"/>
  <c r="K18" i="7" s="1"/>
  <c r="K20" i="7" l="1"/>
  <c r="K19" i="7"/>
  <c r="K21" i="7"/>
  <c r="K13" i="7"/>
  <c r="K14" i="7"/>
  <c r="K15" i="7"/>
  <c r="K12" i="7"/>
</calcChain>
</file>

<file path=xl/sharedStrings.xml><?xml version="1.0" encoding="utf-8"?>
<sst xmlns="http://schemas.openxmlformats.org/spreadsheetml/2006/main" count="447" uniqueCount="192">
  <si>
    <t>小計</t>
    <rPh sb="0" eb="2">
      <t>ショウケイ</t>
    </rPh>
    <phoneticPr fontId="1"/>
  </si>
  <si>
    <t>修得単位</t>
    <rPh sb="0" eb="2">
      <t>シュウトク</t>
    </rPh>
    <rPh sb="2" eb="4">
      <t>タンイ</t>
    </rPh>
    <phoneticPr fontId="1"/>
  </si>
  <si>
    <t>学校・学部・学科名</t>
    <rPh sb="0" eb="2">
      <t>ガッコウ</t>
    </rPh>
    <rPh sb="3" eb="5">
      <t>ガクブ</t>
    </rPh>
    <rPh sb="6" eb="8">
      <t>ガッカ</t>
    </rPh>
    <rPh sb="8" eb="9">
      <t>メイ</t>
    </rPh>
    <phoneticPr fontId="1"/>
  </si>
  <si>
    <t>入学年月日</t>
    <rPh sb="0" eb="2">
      <t>ニュウガク</t>
    </rPh>
    <rPh sb="2" eb="3">
      <t>ネン</t>
    </rPh>
    <rPh sb="3" eb="5">
      <t>ガッピ</t>
    </rPh>
    <phoneticPr fontId="1"/>
  </si>
  <si>
    <t>卒業年月日</t>
    <rPh sb="0" eb="2">
      <t>ソツギョウ</t>
    </rPh>
    <rPh sb="2" eb="5">
      <t>ネンガッピ</t>
    </rPh>
    <phoneticPr fontId="1"/>
  </si>
  <si>
    <t>生年月日</t>
    <rPh sb="0" eb="2">
      <t>セイネン</t>
    </rPh>
    <rPh sb="2" eb="4">
      <t>ガッピ</t>
    </rPh>
    <phoneticPr fontId="1"/>
  </si>
  <si>
    <t>要件７単位以上</t>
    <rPh sb="0" eb="2">
      <t>ヨウケン</t>
    </rPh>
    <rPh sb="3" eb="5">
      <t>タンイ</t>
    </rPh>
    <rPh sb="5" eb="7">
      <t>イジョウ</t>
    </rPh>
    <phoneticPr fontId="1"/>
  </si>
  <si>
    <t>要件２単位以上</t>
    <rPh sb="0" eb="2">
      <t>ヨウケン</t>
    </rPh>
    <rPh sb="3" eb="5">
      <t>タンイ</t>
    </rPh>
    <rPh sb="5" eb="7">
      <t>イジョウ</t>
    </rPh>
    <phoneticPr fontId="1"/>
  </si>
  <si>
    <t>要件４単位以上</t>
    <rPh sb="0" eb="2">
      <t>ヨウケン</t>
    </rPh>
    <rPh sb="3" eb="5">
      <t>タンイ</t>
    </rPh>
    <rPh sb="5" eb="7">
      <t>イジョウ</t>
    </rPh>
    <phoneticPr fontId="1"/>
  </si>
  <si>
    <t>要件３単位以上</t>
    <rPh sb="0" eb="2">
      <t>ヨウケン</t>
    </rPh>
    <rPh sb="3" eb="5">
      <t>タンイ</t>
    </rPh>
    <rPh sb="5" eb="7">
      <t>イジョウ</t>
    </rPh>
    <phoneticPr fontId="1"/>
  </si>
  <si>
    <t>要件１単位以上</t>
    <rPh sb="0" eb="2">
      <t>ヨウケン</t>
    </rPh>
    <rPh sb="3" eb="5">
      <t>タンイ</t>
    </rPh>
    <rPh sb="5" eb="7">
      <t>イジョウ</t>
    </rPh>
    <phoneticPr fontId="1"/>
  </si>
  <si>
    <t>証明年月日</t>
    <rPh sb="0" eb="2">
      <t>ショウメイ</t>
    </rPh>
    <rPh sb="2" eb="5">
      <t>ネンガッピ</t>
    </rPh>
    <phoneticPr fontId="1"/>
  </si>
  <si>
    <t>証明者（職名・氏名・印）</t>
    <rPh sb="0" eb="2">
      <t>ショウメイ</t>
    </rPh>
    <rPh sb="2" eb="3">
      <t>シャ</t>
    </rPh>
    <rPh sb="4" eb="6">
      <t>ショクメイ</t>
    </rPh>
    <rPh sb="7" eb="9">
      <t>シメイ</t>
    </rPh>
    <rPh sb="10" eb="11">
      <t>イン</t>
    </rPh>
    <phoneticPr fontId="1"/>
  </si>
  <si>
    <t>要件適宜</t>
    <rPh sb="0" eb="2">
      <t>ヨウケン</t>
    </rPh>
    <rPh sb="2" eb="4">
      <t>テキギ</t>
    </rPh>
    <phoneticPr fontId="1"/>
  </si>
  <si>
    <t>確認</t>
    <rPh sb="0" eb="2">
      <t>カクニン</t>
    </rPh>
    <phoneticPr fontId="1"/>
  </si>
  <si>
    <t>学校課程コード</t>
    <rPh sb="0" eb="2">
      <t>ガッコウ</t>
    </rPh>
    <rPh sb="2" eb="4">
      <t>カテイ</t>
    </rPh>
    <phoneticPr fontId="1"/>
  </si>
  <si>
    <t>氏名（しめい）</t>
    <rPh sb="0" eb="2">
      <t>シメイ</t>
    </rPh>
    <phoneticPr fontId="1"/>
  </si>
  <si>
    <t>備考</t>
    <rPh sb="0" eb="2">
      <t>ビコウ</t>
    </rPh>
    <phoneticPr fontId="1"/>
  </si>
  <si>
    <t>学年</t>
    <rPh sb="0" eb="2">
      <t>ガクネン</t>
    </rPh>
    <phoneticPr fontId="1"/>
  </si>
  <si>
    <t>科目名</t>
    <rPh sb="0" eb="3">
      <t>カモクメイ</t>
    </rPh>
    <phoneticPr fontId="1"/>
  </si>
  <si>
    <t>認定単位</t>
    <rPh sb="0" eb="2">
      <t>ニンテイ</t>
    </rPh>
    <rPh sb="2" eb="4">
      <t>タンイ</t>
    </rPh>
    <phoneticPr fontId="1"/>
  </si>
  <si>
    <t>必要な実務経験年数　2年</t>
    <rPh sb="0" eb="2">
      <t>ヒツヨウ</t>
    </rPh>
    <rPh sb="3" eb="5">
      <t>ジツム</t>
    </rPh>
    <rPh sb="5" eb="7">
      <t>ケイケン</t>
    </rPh>
    <rPh sb="7" eb="9">
      <t>ネンスウ</t>
    </rPh>
    <rPh sb="11" eb="12">
      <t>ネン</t>
    </rPh>
    <phoneticPr fontId="1"/>
  </si>
  <si>
    <t>必要な実務経験年数　3年</t>
    <rPh sb="0" eb="2">
      <t>ヒツヨウ</t>
    </rPh>
    <rPh sb="3" eb="5">
      <t>ジツム</t>
    </rPh>
    <rPh sb="5" eb="7">
      <t>ケイケン</t>
    </rPh>
    <rPh sb="7" eb="9">
      <t>ネンスウ</t>
    </rPh>
    <rPh sb="11" eb="12">
      <t>ネン</t>
    </rPh>
    <phoneticPr fontId="1"/>
  </si>
  <si>
    <t>必要な実務経験年数　4年</t>
    <rPh sb="0" eb="2">
      <t>ヒツヨウ</t>
    </rPh>
    <rPh sb="3" eb="5">
      <t>ジツム</t>
    </rPh>
    <rPh sb="5" eb="7">
      <t>ケイケン</t>
    </rPh>
    <rPh sb="7" eb="9">
      <t>ネンスウ</t>
    </rPh>
    <rPh sb="11" eb="12">
      <t>ネン</t>
    </rPh>
    <phoneticPr fontId="1"/>
  </si>
  <si>
    <t>要件40単位以上</t>
    <rPh sb="0" eb="2">
      <t>ヨウケン</t>
    </rPh>
    <rPh sb="4" eb="6">
      <t>タンイ</t>
    </rPh>
    <rPh sb="6" eb="8">
      <t>イジョウ</t>
    </rPh>
    <phoneticPr fontId="1"/>
  </si>
  <si>
    <t>要件30単位以上</t>
    <rPh sb="0" eb="2">
      <t>ヨウケン</t>
    </rPh>
    <rPh sb="4" eb="6">
      <t>タンイ</t>
    </rPh>
    <rPh sb="6" eb="8">
      <t>イジョウ</t>
    </rPh>
    <phoneticPr fontId="1"/>
  </si>
  <si>
    <t>要件2単位以上</t>
    <rPh sb="0" eb="2">
      <t>ヨウケン</t>
    </rPh>
    <rPh sb="3" eb="5">
      <t>タンイ</t>
    </rPh>
    <rPh sb="5" eb="7">
      <t>イジョウ</t>
    </rPh>
    <phoneticPr fontId="1"/>
  </si>
  <si>
    <t>①～⑨計</t>
    <rPh sb="3" eb="4">
      <t>ケイ</t>
    </rPh>
    <phoneticPr fontId="1"/>
  </si>
  <si>
    <t>要件50単位以上</t>
    <rPh sb="0" eb="2">
      <t>ヨウケン</t>
    </rPh>
    <rPh sb="4" eb="6">
      <t>タンイ</t>
    </rPh>
    <rPh sb="6" eb="8">
      <t>イジョウ</t>
    </rPh>
    <phoneticPr fontId="1"/>
  </si>
  <si>
    <t>入学年(西暦)</t>
    <rPh sb="0" eb="2">
      <t>ニュウガク</t>
    </rPh>
    <rPh sb="2" eb="3">
      <t>ネン</t>
    </rPh>
    <rPh sb="4" eb="6">
      <t>セイレキ</t>
    </rPh>
    <phoneticPr fontId="1"/>
  </si>
  <si>
    <t>一級建築士試験</t>
    <rPh sb="0" eb="7">
      <t>イッキュウ</t>
    </rPh>
    <phoneticPr fontId="1"/>
  </si>
  <si>
    <t>　指定科目修得単位証明書・卒業証明書</t>
    <rPh sb="5" eb="7">
      <t>シュウトク</t>
    </rPh>
    <phoneticPr fontId="1"/>
  </si>
  <si>
    <t>　上記のとおり、指定科目を修めて卒業したことを証明します。</t>
    <rPh sb="1" eb="3">
      <t>ジョウキ</t>
    </rPh>
    <rPh sb="8" eb="10">
      <t>シテイ</t>
    </rPh>
    <rPh sb="10" eb="12">
      <t>カモク</t>
    </rPh>
    <rPh sb="13" eb="14">
      <t>オサ</t>
    </rPh>
    <rPh sb="16" eb="18">
      <t>ソツギョウ</t>
    </rPh>
    <phoneticPr fontId="1"/>
  </si>
  <si>
    <t>確認日</t>
    <rPh sb="0" eb="2">
      <t>カクニン</t>
    </rPh>
    <rPh sb="2" eb="3">
      <t>ビ</t>
    </rPh>
    <phoneticPr fontId="1"/>
  </si>
  <si>
    <t>①～⑩計</t>
    <rPh sb="3" eb="4">
      <t>ケイ</t>
    </rPh>
    <phoneticPr fontId="1"/>
  </si>
  <si>
    <t>指定科目一覧</t>
    <rPh sb="0" eb="2">
      <t>シテイ</t>
    </rPh>
    <rPh sb="2" eb="4">
      <t>カモク</t>
    </rPh>
    <rPh sb="4" eb="6">
      <t>イチラン</t>
    </rPh>
    <phoneticPr fontId="1"/>
  </si>
  <si>
    <t>要件60～40単位以上</t>
    <rPh sb="0" eb="2">
      <t>ヨウケン</t>
    </rPh>
    <rPh sb="7" eb="9">
      <t>タンイ</t>
    </rPh>
    <rPh sb="9" eb="11">
      <t>イジョウ</t>
    </rPh>
    <phoneticPr fontId="1"/>
  </si>
  <si>
    <t>要件60単位以上</t>
    <rPh sb="0" eb="2">
      <t>ヨウケン</t>
    </rPh>
    <rPh sb="4" eb="6">
      <t>タンイ</t>
    </rPh>
    <rPh sb="6" eb="8">
      <t>イジョウ</t>
    </rPh>
    <phoneticPr fontId="1"/>
  </si>
  <si>
    <t>残す</t>
    <rPh sb="0" eb="1">
      <t>ノコ</t>
    </rPh>
    <phoneticPr fontId="1"/>
  </si>
  <si>
    <t>⑩</t>
    <phoneticPr fontId="1"/>
  </si>
  <si>
    <t>⑨</t>
    <phoneticPr fontId="1"/>
  </si>
  <si>
    <t>⑧</t>
    <phoneticPr fontId="1"/>
  </si>
  <si>
    <t>⑦</t>
    <phoneticPr fontId="1"/>
  </si>
  <si>
    <t>⑥</t>
    <phoneticPr fontId="1"/>
  </si>
  <si>
    <t>⑤</t>
    <phoneticPr fontId="1"/>
  </si>
  <si>
    <t>④</t>
    <phoneticPr fontId="1"/>
  </si>
  <si>
    <t>③</t>
    <phoneticPr fontId="1"/>
  </si>
  <si>
    <t>②</t>
    <phoneticPr fontId="1"/>
  </si>
  <si>
    <t>①</t>
    <phoneticPr fontId="1"/>
  </si>
  <si>
    <t>この様式は一級建築士試験の実務2年から実務4年の課程のみ使用できます。</t>
    <rPh sb="5" eb="7">
      <t>イッキュウ</t>
    </rPh>
    <rPh sb="7" eb="10">
      <t>ケンチクシ</t>
    </rPh>
    <rPh sb="10" eb="12">
      <t>シケン</t>
    </rPh>
    <rPh sb="13" eb="15">
      <t>ジツム</t>
    </rPh>
    <rPh sb="16" eb="17">
      <t>ネン</t>
    </rPh>
    <rPh sb="19" eb="21">
      <t>ジツム</t>
    </rPh>
    <rPh sb="22" eb="23">
      <t>ネン</t>
    </rPh>
    <rPh sb="24" eb="26">
      <t>カテイ</t>
    </rPh>
    <phoneticPr fontId="1"/>
  </si>
  <si>
    <t>○</t>
    <phoneticPr fontId="1"/>
  </si>
  <si>
    <t>○○○○○○○○○学校  建築科</t>
    <phoneticPr fontId="1"/>
  </si>
  <si>
    <t>99999999999_999999</t>
    <phoneticPr fontId="1"/>
  </si>
  <si>
    <t>1234-567-890</t>
    <phoneticPr fontId="1"/>
  </si>
  <si>
    <t>建築　太郎（けんちく　たろう）　</t>
    <phoneticPr fontId="1"/>
  </si>
  <si>
    <t>建築設計製図Ⅰ</t>
    <rPh sb="2" eb="4">
      <t>セッケイ</t>
    </rPh>
    <phoneticPr fontId="1"/>
  </si>
  <si>
    <t>建築設計製図Ⅱ</t>
    <phoneticPr fontId="1"/>
  </si>
  <si>
    <t>建築設計製図Ⅲ</t>
    <phoneticPr fontId="1"/>
  </si>
  <si>
    <t>建築設計製図Ⅳ</t>
    <phoneticPr fontId="1"/>
  </si>
  <si>
    <t>建築設計製図Ⅴ</t>
    <phoneticPr fontId="1"/>
  </si>
  <si>
    <t>建築設計製図Ⅵ</t>
    <phoneticPr fontId="1"/>
  </si>
  <si>
    <t>①</t>
    <phoneticPr fontId="1"/>
  </si>
  <si>
    <t>①</t>
    <phoneticPr fontId="1"/>
  </si>
  <si>
    <t>建築計画Ⅰ</t>
    <phoneticPr fontId="1"/>
  </si>
  <si>
    <t>建築計画Ⅱ</t>
    <phoneticPr fontId="1"/>
  </si>
  <si>
    <t>建築計画Ⅲ</t>
    <phoneticPr fontId="1"/>
  </si>
  <si>
    <t>建築計画Ⅳ</t>
    <phoneticPr fontId="1"/>
  </si>
  <si>
    <t>建築計画Ⅴ</t>
    <phoneticPr fontId="1"/>
  </si>
  <si>
    <t>③</t>
    <phoneticPr fontId="1"/>
  </si>
  <si>
    <t>建築環境工学Ⅰ</t>
    <rPh sb="2" eb="4">
      <t>カンキョウ</t>
    </rPh>
    <rPh sb="4" eb="6">
      <t>コウガク</t>
    </rPh>
    <phoneticPr fontId="1"/>
  </si>
  <si>
    <t>建築環境工学Ⅱ</t>
    <phoneticPr fontId="1"/>
  </si>
  <si>
    <t>建築環境工学Ⅲ</t>
    <phoneticPr fontId="1"/>
  </si>
  <si>
    <t>建築環境工学Ⅳ</t>
    <phoneticPr fontId="1"/>
  </si>
  <si>
    <t>建築環境工学Ⅴ</t>
    <phoneticPr fontId="1"/>
  </si>
  <si>
    <t>④</t>
    <phoneticPr fontId="1"/>
  </si>
  <si>
    <t>建築設備Ⅰ</t>
    <rPh sb="0" eb="2">
      <t>ケンチク</t>
    </rPh>
    <rPh sb="2" eb="4">
      <t>セツビ</t>
    </rPh>
    <phoneticPr fontId="1"/>
  </si>
  <si>
    <t>建築設備Ⅱ</t>
    <phoneticPr fontId="1"/>
  </si>
  <si>
    <t>建築設備Ⅲ</t>
    <phoneticPr fontId="1"/>
  </si>
  <si>
    <t>建築設備Ⅳ</t>
    <phoneticPr fontId="1"/>
  </si>
  <si>
    <t>建築設備Ⅴ</t>
    <phoneticPr fontId="1"/>
  </si>
  <si>
    <t>構造力学Ⅰ</t>
    <rPh sb="0" eb="2">
      <t>コウゾウ</t>
    </rPh>
    <rPh sb="2" eb="4">
      <t>リキガク</t>
    </rPh>
    <phoneticPr fontId="1"/>
  </si>
  <si>
    <t>構造力学Ⅱ</t>
    <phoneticPr fontId="1"/>
  </si>
  <si>
    <t>構造力学Ⅲ</t>
    <phoneticPr fontId="1"/>
  </si>
  <si>
    <t>構造力学Ⅳ</t>
    <phoneticPr fontId="1"/>
  </si>
  <si>
    <t>構造力学Ⅴ</t>
    <phoneticPr fontId="1"/>
  </si>
  <si>
    <t>⑤</t>
    <phoneticPr fontId="1"/>
  </si>
  <si>
    <t>建築一般構造Ⅰ</t>
    <rPh sb="0" eb="2">
      <t>ケンチク</t>
    </rPh>
    <rPh sb="2" eb="4">
      <t>イッパン</t>
    </rPh>
    <rPh sb="4" eb="6">
      <t>コウゾウ</t>
    </rPh>
    <phoneticPr fontId="1"/>
  </si>
  <si>
    <t>建築一般構造Ⅱ</t>
    <phoneticPr fontId="1"/>
  </si>
  <si>
    <t>建築一般構造Ⅲ</t>
    <phoneticPr fontId="1"/>
  </si>
  <si>
    <t>建築一般構造Ⅳ</t>
    <phoneticPr fontId="1"/>
  </si>
  <si>
    <t>建築一般構造Ⅴ</t>
    <phoneticPr fontId="1"/>
  </si>
  <si>
    <t>⑥</t>
    <phoneticPr fontId="1"/>
  </si>
  <si>
    <t>建築材料Ⅰ</t>
    <rPh sb="0" eb="2">
      <t>ケンチク</t>
    </rPh>
    <rPh sb="2" eb="4">
      <t>ザイリョウ</t>
    </rPh>
    <phoneticPr fontId="1"/>
  </si>
  <si>
    <t>建築材料Ⅱ</t>
    <phoneticPr fontId="1"/>
  </si>
  <si>
    <t>建築材料Ⅲ</t>
    <phoneticPr fontId="1"/>
  </si>
  <si>
    <t>建築材料Ⅳ</t>
    <phoneticPr fontId="1"/>
  </si>
  <si>
    <t>建築材料Ⅴ</t>
    <phoneticPr fontId="1"/>
  </si>
  <si>
    <t>建築生産Ⅰ</t>
    <rPh sb="0" eb="2">
      <t>ケンチク</t>
    </rPh>
    <rPh sb="2" eb="4">
      <t>セイサン</t>
    </rPh>
    <phoneticPr fontId="1"/>
  </si>
  <si>
    <t>建築生産Ⅱ</t>
    <phoneticPr fontId="1"/>
  </si>
  <si>
    <t>建築生産Ⅲ</t>
    <phoneticPr fontId="1"/>
  </si>
  <si>
    <t>⑧</t>
    <phoneticPr fontId="1"/>
  </si>
  <si>
    <t>建築法規Ⅰ</t>
    <rPh sb="0" eb="2">
      <t>ケンチク</t>
    </rPh>
    <rPh sb="2" eb="4">
      <t>ホウキ</t>
    </rPh>
    <phoneticPr fontId="1"/>
  </si>
  <si>
    <t>建築法規Ⅱ</t>
    <rPh sb="0" eb="2">
      <t>ケンチク</t>
    </rPh>
    <rPh sb="2" eb="4">
      <t>ホウキ</t>
    </rPh>
    <phoneticPr fontId="1"/>
  </si>
  <si>
    <t>⑩</t>
    <phoneticPr fontId="1"/>
  </si>
  <si>
    <t>その他の科目Ⅰ</t>
    <rPh sb="2" eb="3">
      <t>タ</t>
    </rPh>
    <rPh sb="4" eb="6">
      <t>カモク</t>
    </rPh>
    <phoneticPr fontId="1"/>
  </si>
  <si>
    <t>その他の科目Ⅱ</t>
    <rPh sb="2" eb="3">
      <t>タ</t>
    </rPh>
    <rPh sb="4" eb="6">
      <t>カモク</t>
    </rPh>
    <phoneticPr fontId="1"/>
  </si>
  <si>
    <t>その他の科目Ⅲ</t>
    <rPh sb="2" eb="3">
      <t>タ</t>
    </rPh>
    <rPh sb="4" eb="6">
      <t>カモク</t>
    </rPh>
    <phoneticPr fontId="1"/>
  </si>
  <si>
    <t>置換 1</t>
    <phoneticPr fontId="1"/>
  </si>
  <si>
    <t>置換 2</t>
    <phoneticPr fontId="1"/>
  </si>
  <si>
    <t>平成○年○月○日</t>
    <rPh sb="0" eb="2">
      <t>ヘイセイ</t>
    </rPh>
    <rPh sb="3" eb="4">
      <t>ネン</t>
    </rPh>
    <rPh sb="5" eb="6">
      <t>ガツ</t>
    </rPh>
    <rPh sb="7" eb="8">
      <t>ニチ</t>
    </rPh>
    <phoneticPr fontId="1"/>
  </si>
  <si>
    <t>○○○○○○○○○学校</t>
    <phoneticPr fontId="1"/>
  </si>
  <si>
    <t>学長　○○○　　○○○</t>
    <rPh sb="0" eb="2">
      <t>ガクチョウ</t>
    </rPh>
    <phoneticPr fontId="1"/>
  </si>
  <si>
    <t>指定科目修得単位証明書・卒業証明書（様式1－1）</t>
    <rPh sb="4" eb="6">
      <t>シュウトク</t>
    </rPh>
    <phoneticPr fontId="1"/>
  </si>
  <si>
    <t>２０××</t>
    <phoneticPr fontId="1"/>
  </si>
  <si>
    <t>平成○年○月○日</t>
    <phoneticPr fontId="1"/>
  </si>
  <si>
    <t>平成○年○月○日</t>
    <phoneticPr fontId="1"/>
  </si>
  <si>
    <t>試験時</t>
    <rPh sb="0" eb="2">
      <t>シケン</t>
    </rPh>
    <rPh sb="2" eb="3">
      <t>ジ</t>
    </rPh>
    <phoneticPr fontId="1"/>
  </si>
  <si>
    <t>0年</t>
    <rPh sb="1" eb="2">
      <t>ネン</t>
    </rPh>
    <phoneticPr fontId="1"/>
  </si>
  <si>
    <t>要件40単位以上</t>
    <phoneticPr fontId="1"/>
  </si>
  <si>
    <t>登録時</t>
    <rPh sb="0" eb="2">
      <t>トウロク</t>
    </rPh>
    <rPh sb="2" eb="3">
      <t>ジ</t>
    </rPh>
    <phoneticPr fontId="1"/>
  </si>
  <si>
    <t>4年</t>
    <rPh sb="1" eb="2">
      <t>ネン</t>
    </rPh>
    <phoneticPr fontId="1"/>
  </si>
  <si>
    <t>2年</t>
    <rPh sb="1" eb="2">
      <t>ネン</t>
    </rPh>
    <phoneticPr fontId="1"/>
  </si>
  <si>
    <t>3年</t>
    <rPh sb="1" eb="2">
      <t>ネン</t>
    </rPh>
    <phoneticPr fontId="1"/>
  </si>
  <si>
    <t>要件50単位以上</t>
    <phoneticPr fontId="1"/>
  </si>
  <si>
    <t>残す</t>
    <phoneticPr fontId="1"/>
  </si>
  <si>
    <t>要件40単位以上</t>
    <phoneticPr fontId="1"/>
  </si>
  <si>
    <t>2</t>
    <phoneticPr fontId="1"/>
  </si>
  <si>
    <t>1</t>
    <phoneticPr fontId="1"/>
  </si>
  <si>
    <t>3</t>
    <phoneticPr fontId="1"/>
  </si>
  <si>
    <t>4</t>
    <phoneticPr fontId="1"/>
  </si>
  <si>
    <t>氏名　（しめい）</t>
    <rPh sb="0" eb="2">
      <t>シメイ</t>
    </rPh>
    <phoneticPr fontId="1"/>
  </si>
  <si>
    <t>必要な実務経験年数（一級建築士試験）</t>
    <phoneticPr fontId="1"/>
  </si>
  <si>
    <t>必要な実務経験年数（二級・木造建築士試験）</t>
    <rPh sb="10" eb="12">
      <t>ニキュウ</t>
    </rPh>
    <rPh sb="13" eb="15">
      <t>モクゾウ</t>
    </rPh>
    <phoneticPr fontId="1"/>
  </si>
  <si>
    <t>建築士試験</t>
    <rPh sb="0" eb="3">
      <t>ケンチクシ</t>
    </rPh>
    <rPh sb="3" eb="5">
      <t>シケン</t>
    </rPh>
    <phoneticPr fontId="1"/>
  </si>
  <si>
    <t>要件20単位以上</t>
    <rPh sb="0" eb="2">
      <t>ヨウケン</t>
    </rPh>
    <rPh sb="4" eb="8">
      <t>タンイイジョウ</t>
    </rPh>
    <phoneticPr fontId="1"/>
  </si>
  <si>
    <t>要件40単位以上</t>
    <rPh sb="0" eb="2">
      <t>ヨウケン</t>
    </rPh>
    <rPh sb="4" eb="8">
      <t>タンイイジョウ</t>
    </rPh>
    <phoneticPr fontId="1"/>
  </si>
  <si>
    <t>要件30単位以上</t>
    <phoneticPr fontId="1"/>
  </si>
  <si>
    <t>要件20単位以上</t>
    <phoneticPr fontId="1"/>
  </si>
  <si>
    <t>1年</t>
    <rPh sb="1" eb="2">
      <t>ネン</t>
    </rPh>
    <phoneticPr fontId="1"/>
  </si>
  <si>
    <t>確認（一級）</t>
    <rPh sb="0" eb="2">
      <t>カクニン</t>
    </rPh>
    <rPh sb="3" eb="5">
      <t>イッキュウ</t>
    </rPh>
    <phoneticPr fontId="1"/>
  </si>
  <si>
    <t>確認（二木）</t>
    <rPh sb="0" eb="2">
      <t>カクニン</t>
    </rPh>
    <rPh sb="3" eb="4">
      <t>フタ</t>
    </rPh>
    <rPh sb="4" eb="5">
      <t>モク</t>
    </rPh>
    <phoneticPr fontId="1"/>
  </si>
  <si>
    <t>○</t>
    <phoneticPr fontId="1"/>
  </si>
  <si>
    <t>2715-166-140</t>
    <phoneticPr fontId="1"/>
  </si>
  <si>
    <t>2199-20-0</t>
  </si>
  <si>
    <t>CAD演習１</t>
    <phoneticPr fontId="1"/>
  </si>
  <si>
    <t>CAD演習２</t>
    <phoneticPr fontId="1"/>
  </si>
  <si>
    <t>ｺﾝﾋﾟｭｰﾀ設計演習（設計製図含む）</t>
    <phoneticPr fontId="1"/>
  </si>
  <si>
    <t>まちづくり論1</t>
    <phoneticPr fontId="1"/>
  </si>
  <si>
    <t>建築学概論</t>
    <phoneticPr fontId="1"/>
  </si>
  <si>
    <t>特別講義2</t>
    <phoneticPr fontId="1"/>
  </si>
  <si>
    <t>特別講義3</t>
    <phoneticPr fontId="1"/>
  </si>
  <si>
    <t>特別講義B</t>
    <phoneticPr fontId="1"/>
  </si>
  <si>
    <t>特別講義A</t>
    <phoneticPr fontId="1"/>
  </si>
  <si>
    <t>構造力学1</t>
    <phoneticPr fontId="1"/>
  </si>
  <si>
    <t>構造力学２</t>
    <phoneticPr fontId="1"/>
  </si>
  <si>
    <t>構造工学</t>
    <phoneticPr fontId="1"/>
  </si>
  <si>
    <t>土質力学1</t>
    <phoneticPr fontId="1"/>
  </si>
  <si>
    <t>土質力学２</t>
    <phoneticPr fontId="1"/>
  </si>
  <si>
    <t>構造力学演習</t>
    <phoneticPr fontId="1"/>
  </si>
  <si>
    <t>土質力学演習</t>
    <phoneticPr fontId="1"/>
  </si>
  <si>
    <t>地震工学</t>
    <phoneticPr fontId="1"/>
  </si>
  <si>
    <t>鉄筋ｺﾝｸﾘｰﾄ演習</t>
    <phoneticPr fontId="1"/>
  </si>
  <si>
    <t>鉄筋ｺﾝｸﾘｰﾄ</t>
    <phoneticPr fontId="1"/>
  </si>
  <si>
    <t>建設材料１</t>
    <phoneticPr fontId="1"/>
  </si>
  <si>
    <t>都市創造工学実験</t>
    <phoneticPr fontId="1"/>
  </si>
  <si>
    <t>建設マネージメント</t>
    <phoneticPr fontId="1"/>
  </si>
  <si>
    <t>建設施工学</t>
    <phoneticPr fontId="1"/>
  </si>
  <si>
    <t>建設法規</t>
    <phoneticPr fontId="1"/>
  </si>
  <si>
    <t>測量学</t>
    <phoneticPr fontId="1"/>
  </si>
  <si>
    <t>測量学実習</t>
    <phoneticPr fontId="1"/>
  </si>
  <si>
    <t>工学倫理</t>
    <phoneticPr fontId="1"/>
  </si>
  <si>
    <t>資源再生論</t>
    <phoneticPr fontId="1"/>
  </si>
  <si>
    <t>都市計画</t>
    <phoneticPr fontId="1"/>
  </si>
  <si>
    <t>まちづくり論３</t>
    <phoneticPr fontId="1"/>
  </si>
  <si>
    <t>都市景観</t>
    <phoneticPr fontId="1"/>
  </si>
  <si>
    <t>水色の空欄にご自身の情報をご入力ください。</t>
    <rPh sb="0" eb="2">
      <t>ミズイロ</t>
    </rPh>
    <rPh sb="3" eb="5">
      <t>クウラン</t>
    </rPh>
    <rPh sb="7" eb="9">
      <t>ジシン</t>
    </rPh>
    <rPh sb="10" eb="12">
      <t>ジョウホウ</t>
    </rPh>
    <rPh sb="14" eb="16">
      <t>ニュウリョク</t>
    </rPh>
    <phoneticPr fontId="1"/>
  </si>
  <si>
    <r>
      <t xml:space="preserve">大阪産業大学 工学部 都市創造工学科 </t>
    </r>
    <r>
      <rPr>
        <b/>
        <sz val="10"/>
        <color rgb="FFFF0000"/>
        <rFont val="ＭＳ Ｐ明朝"/>
        <family val="1"/>
        <charset val="128"/>
      </rPr>
      <t>（2021年度～2024年度入学生）</t>
    </r>
    <rPh sb="24" eb="26">
      <t>ネンド</t>
    </rPh>
    <rPh sb="31" eb="33">
      <t>ネンド</t>
    </rPh>
    <rPh sb="33" eb="36">
      <t>ニュウガクセイ</t>
    </rPh>
    <phoneticPr fontId="1"/>
  </si>
  <si>
    <t>学籍番号</t>
    <rPh sb="0" eb="2">
      <t>ガクセキ</t>
    </rPh>
    <rPh sb="2" eb="4">
      <t>バンゴウ</t>
    </rPh>
    <phoneticPr fontId="1"/>
  </si>
  <si>
    <t>修得した科目の単位数を水色の空欄にご入力ください。</t>
    <rPh sb="0" eb="2">
      <t>シュウトク</t>
    </rPh>
    <rPh sb="4" eb="6">
      <t>カモク</t>
    </rPh>
    <rPh sb="7" eb="10">
      <t>タンイスウ</t>
    </rPh>
    <rPh sb="11" eb="13">
      <t>ミズイロ</t>
    </rPh>
    <rPh sb="14" eb="16">
      <t>クウラン</t>
    </rPh>
    <rPh sb="18" eb="20">
      <t>ニュウリョク</t>
    </rPh>
    <phoneticPr fontId="1"/>
  </si>
  <si>
    <t>一級:①から７単位以上 　二級:①から3単位以上</t>
  </si>
  <si>
    <t>一級:②から７単位以上　二級:②③④から2単位以上</t>
    <rPh sb="0" eb="2">
      <t>イッキュウ</t>
    </rPh>
    <rPh sb="7" eb="9">
      <t>タンイ</t>
    </rPh>
    <rPh sb="9" eb="11">
      <t>イジョウ</t>
    </rPh>
    <rPh sb="12" eb="14">
      <t>ニキュウ</t>
    </rPh>
    <rPh sb="21" eb="23">
      <t>タンイ</t>
    </rPh>
    <rPh sb="23" eb="25">
      <t>イジョウ</t>
    </rPh>
    <phoneticPr fontId="1"/>
  </si>
  <si>
    <t>一級:③から2単位以上　二級:②③④から2単位以上</t>
    <rPh sb="0" eb="2">
      <t>イッキュウ</t>
    </rPh>
    <rPh sb="7" eb="9">
      <t>タンイ</t>
    </rPh>
    <rPh sb="9" eb="11">
      <t>イジョウ</t>
    </rPh>
    <rPh sb="12" eb="14">
      <t>ニキュウ</t>
    </rPh>
    <rPh sb="21" eb="23">
      <t>タンイ</t>
    </rPh>
    <rPh sb="23" eb="25">
      <t>イジョウ</t>
    </rPh>
    <phoneticPr fontId="1"/>
  </si>
  <si>
    <t>一級:④から2単位以上　二級:②③④から2単位以上</t>
    <rPh sb="0" eb="2">
      <t>イッキュウ</t>
    </rPh>
    <rPh sb="7" eb="9">
      <t>タンイ</t>
    </rPh>
    <rPh sb="9" eb="11">
      <t>イジョウ</t>
    </rPh>
    <rPh sb="12" eb="14">
      <t>ニキュウ</t>
    </rPh>
    <rPh sb="21" eb="23">
      <t>タンイ</t>
    </rPh>
    <rPh sb="23" eb="25">
      <t>イジョウ</t>
    </rPh>
    <phoneticPr fontId="1"/>
  </si>
  <si>
    <t>一級:⑤から4単位以上　二級:⑤⑥⑦から3単位以上</t>
    <rPh sb="0" eb="2">
      <t>イッキュウ</t>
    </rPh>
    <rPh sb="7" eb="9">
      <t>タンイ</t>
    </rPh>
    <rPh sb="9" eb="11">
      <t>イジョウ</t>
    </rPh>
    <rPh sb="12" eb="14">
      <t>ニキュウ</t>
    </rPh>
    <rPh sb="21" eb="23">
      <t>タンイ</t>
    </rPh>
    <rPh sb="23" eb="25">
      <t>イジョウ</t>
    </rPh>
    <phoneticPr fontId="1"/>
  </si>
  <si>
    <t>一級:⑥から3単位以上　二級:⑤⑥⑦から3単位以上</t>
    <rPh sb="0" eb="2">
      <t>イッキュウ</t>
    </rPh>
    <rPh sb="7" eb="9">
      <t>タンイ</t>
    </rPh>
    <rPh sb="9" eb="11">
      <t>イジョウ</t>
    </rPh>
    <rPh sb="12" eb="14">
      <t>ニキュウ</t>
    </rPh>
    <rPh sb="21" eb="23">
      <t>タンイ</t>
    </rPh>
    <rPh sb="23" eb="25">
      <t>イジョウ</t>
    </rPh>
    <phoneticPr fontId="1"/>
  </si>
  <si>
    <t>一級:⑦から2単位以上　二級:⑤⑥⑦から3単位以上</t>
    <rPh sb="0" eb="2">
      <t>イッキュウ</t>
    </rPh>
    <rPh sb="7" eb="9">
      <t>タンイ</t>
    </rPh>
    <rPh sb="9" eb="11">
      <t>イジョウ</t>
    </rPh>
    <rPh sb="12" eb="14">
      <t>ニキュウ</t>
    </rPh>
    <rPh sb="21" eb="23">
      <t>タンイ</t>
    </rPh>
    <rPh sb="23" eb="25">
      <t>イジョウ</t>
    </rPh>
    <phoneticPr fontId="1"/>
  </si>
  <si>
    <t>一級:⑧から2単位以上　二級:⑧から1単位以上</t>
    <rPh sb="0" eb="2">
      <t>イッキュウ</t>
    </rPh>
    <rPh sb="7" eb="9">
      <t>タンイ</t>
    </rPh>
    <rPh sb="9" eb="11">
      <t>イジョウ</t>
    </rPh>
    <rPh sb="12" eb="14">
      <t>ニキュウ</t>
    </rPh>
    <rPh sb="19" eb="21">
      <t>タンイ</t>
    </rPh>
    <rPh sb="21" eb="23">
      <t>イジョウ</t>
    </rPh>
    <phoneticPr fontId="1"/>
  </si>
  <si>
    <t>一級:⑨から1単位以上　二級:⑨から1単位以上</t>
    <rPh sb="0" eb="2">
      <t>イッキュウ</t>
    </rPh>
    <rPh sb="7" eb="9">
      <t>タンイ</t>
    </rPh>
    <rPh sb="9" eb="11">
      <t>イジョウ</t>
    </rPh>
    <rPh sb="12" eb="14">
      <t>ニキュウ</t>
    </rPh>
    <rPh sb="19" eb="21">
      <t>タンイ</t>
    </rPh>
    <rPh sb="21" eb="23">
      <t>イジョウ</t>
    </rPh>
    <phoneticPr fontId="1"/>
  </si>
  <si>
    <t>要件なし</t>
    <rPh sb="0" eb="2">
      <t>ヨウケン</t>
    </rPh>
    <phoneticPr fontId="1"/>
  </si>
  <si>
    <t>一級:30単位以上    　 二級:10単位以上</t>
    <rPh sb="0" eb="2">
      <t>イッキュウ</t>
    </rPh>
    <rPh sb="5" eb="7">
      <t>タンイ</t>
    </rPh>
    <rPh sb="7" eb="9">
      <t>イジョウ</t>
    </rPh>
    <rPh sb="15" eb="17">
      <t>ニキュウ</t>
    </rPh>
    <rPh sb="20" eb="22">
      <t>タンイ</t>
    </rPh>
    <rPh sb="22" eb="24">
      <t>イジョウ</t>
    </rPh>
    <phoneticPr fontId="1"/>
  </si>
  <si>
    <t>一級:40単位以上 　    二級:20単位以上</t>
    <rPh sb="0" eb="2">
      <t>イッキュウ</t>
    </rPh>
    <rPh sb="5" eb="7">
      <t>タンイ</t>
    </rPh>
    <rPh sb="7" eb="9">
      <t>イジョウ</t>
    </rPh>
    <rPh sb="15" eb="17">
      <t>ニキュウ</t>
    </rPh>
    <rPh sb="20" eb="22">
      <t>タンイ</t>
    </rPh>
    <rPh sb="22" eb="24">
      <t>イジョウ</t>
    </rPh>
    <phoneticPr fontId="1"/>
  </si>
  <si>
    <t>　指定科目修得単位証明書・卒業証明書　発行申し込みチェックリスト</t>
    <rPh sb="5" eb="7">
      <t>シュウトク</t>
    </rPh>
    <rPh sb="19" eb="21">
      <t>ハッコウ</t>
    </rPh>
    <rPh sb="21" eb="22">
      <t>モウ</t>
    </rPh>
    <rPh sb="23" eb="24">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</si>
</sst>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28"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sz val="12"/>
      <name val="ＭＳ Ｐ明朝"/>
      <family val="1"/>
      <charset val="128"/>
    </font>
    <font>
      <sz val="12"/>
      <name val="ＭＳ Ｐゴシック"/>
      <family val="3"/>
      <charset val="128"/>
    </font>
    <font>
      <b/>
      <sz val="9"/>
      <name val="ＭＳ ゴシック"/>
      <family val="3"/>
      <charset val="128"/>
    </font>
    <font>
      <b/>
      <i/>
      <sz val="14"/>
      <name val="HGS行書体"/>
      <family val="4"/>
      <charset val="128"/>
    </font>
    <font>
      <b/>
      <sz val="10"/>
      <name val="ＭＳ Ｐゴシック"/>
      <family val="3"/>
      <charset val="128"/>
    </font>
    <font>
      <b/>
      <sz val="11"/>
      <name val="ＭＳ Ｐゴシック"/>
      <family val="3"/>
      <charset val="128"/>
    </font>
    <font>
      <b/>
      <sz val="12"/>
      <name val="ＭＳ Ｐゴシック"/>
      <family val="3"/>
      <charset val="128"/>
    </font>
    <font>
      <b/>
      <sz val="9"/>
      <name val="ＭＳ Ｐ明朝"/>
      <family val="1"/>
      <charset val="128"/>
    </font>
    <font>
      <b/>
      <i/>
      <sz val="12"/>
      <name val="ＭＳ Ｐゴシック"/>
      <family val="3"/>
      <charset val="128"/>
    </font>
    <font>
      <sz val="9"/>
      <color indexed="10"/>
      <name val="ＭＳ Ｐ明朝"/>
      <family val="1"/>
      <charset val="128"/>
    </font>
    <font>
      <sz val="10"/>
      <name val="ＭＳ Ｐゴシック"/>
      <family val="3"/>
      <charset val="128"/>
    </font>
    <font>
      <b/>
      <sz val="9"/>
      <color indexed="9"/>
      <name val="ＭＳ Ｐ明朝"/>
      <family val="1"/>
      <charset val="128"/>
    </font>
    <font>
      <sz val="10"/>
      <name val="ＭＳ Ｐ明朝"/>
      <family val="1"/>
      <charset val="128"/>
    </font>
    <font>
      <sz val="11"/>
      <name val="ＭＳ Ｐ明朝"/>
      <family val="1"/>
      <charset val="128"/>
    </font>
    <font>
      <b/>
      <sz val="12"/>
      <name val="ＭＳ Ｐ明朝"/>
      <family val="1"/>
      <charset val="128"/>
    </font>
    <font>
      <b/>
      <sz val="10"/>
      <name val="ＭＳ Ｐ明朝"/>
      <family val="1"/>
      <charset val="128"/>
    </font>
    <font>
      <sz val="14"/>
      <name val="ＭＳ Ｐ明朝"/>
      <family val="1"/>
      <charset val="128"/>
    </font>
    <font>
      <b/>
      <sz val="11"/>
      <name val="ＭＳ Ｐ明朝"/>
      <family val="1"/>
      <charset val="128"/>
    </font>
    <font>
      <b/>
      <i/>
      <sz val="12"/>
      <name val="ＭＳ Ｐ明朝"/>
      <family val="1"/>
      <charset val="128"/>
    </font>
    <font>
      <b/>
      <sz val="9"/>
      <color theme="0"/>
      <name val="ＭＳ Ｐ明朝"/>
      <family val="1"/>
      <charset val="128"/>
    </font>
    <font>
      <sz val="12"/>
      <color theme="1"/>
      <name val="ＭＳ Ｐ明朝"/>
      <family val="1"/>
      <charset val="128"/>
    </font>
    <font>
      <b/>
      <sz val="11"/>
      <color rgb="FFFF0000"/>
      <name val="ＭＳ Ｐ明朝"/>
      <family val="1"/>
      <charset val="128"/>
    </font>
    <font>
      <b/>
      <sz val="10"/>
      <color rgb="FFFF000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9" fillId="0" borderId="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1" fillId="0" borderId="0" xfId="0" applyFont="1">
      <alignment vertical="center"/>
    </xf>
    <xf numFmtId="0" fontId="3" fillId="0" borderId="0" xfId="0" applyFont="1">
      <alignment vertical="center"/>
    </xf>
    <xf numFmtId="0" fontId="11" fillId="0" borderId="0" xfId="0" applyFont="1" applyAlignment="1">
      <alignment horizontal="center" vertical="top"/>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8" fillId="0" borderId="0" xfId="0" applyFont="1" applyAlignment="1">
      <alignment vertical="center" wrapText="1"/>
    </xf>
    <xf numFmtId="0" fontId="6" fillId="0" borderId="0" xfId="0" applyFont="1">
      <alignment vertical="center"/>
    </xf>
    <xf numFmtId="0" fontId="5" fillId="0" borderId="0" xfId="0" applyFont="1">
      <alignment vertical="center"/>
    </xf>
    <xf numFmtId="58" fontId="11" fillId="0" borderId="0" xfId="0" applyNumberFormat="1" applyFont="1" applyAlignment="1">
      <alignment horizontal="left" vertical="center"/>
    </xf>
    <xf numFmtId="57" fontId="11" fillId="0" borderId="0" xfId="0" applyNumberFormat="1" applyFont="1" applyAlignment="1">
      <alignment horizontal="left" vertical="center"/>
    </xf>
    <xf numFmtId="0" fontId="3" fillId="0" borderId="8" xfId="0" applyFont="1" applyBorder="1" applyAlignment="1">
      <alignment horizontal="center" vertical="center"/>
    </xf>
    <xf numFmtId="0" fontId="14" fillId="0" borderId="4" xfId="0" applyFont="1" applyBorder="1">
      <alignment vertical="center"/>
    </xf>
    <xf numFmtId="176" fontId="3" fillId="0" borderId="8" xfId="0" applyNumberFormat="1" applyFont="1" applyBorder="1" applyAlignment="1">
      <alignment horizontal="center" vertical="center"/>
    </xf>
    <xf numFmtId="0" fontId="13" fillId="0" borderId="0" xfId="0" applyFont="1" applyAlignment="1">
      <alignment vertical="center" wrapText="1"/>
    </xf>
    <xf numFmtId="177" fontId="12" fillId="2" borderId="8" xfId="0" applyNumberFormat="1" applyFont="1" applyFill="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10" fillId="0" borderId="9" xfId="0" applyFont="1" applyBorder="1" applyAlignment="1">
      <alignment horizontal="center" vertical="center"/>
    </xf>
    <xf numFmtId="0" fontId="4"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58" fontId="3" fillId="0" borderId="0" xfId="0" applyNumberFormat="1" applyFont="1" applyAlignment="1">
      <alignment horizontal="left" vertical="center"/>
    </xf>
    <xf numFmtId="177" fontId="12" fillId="0" borderId="0" xfId="0" applyNumberFormat="1" applyFont="1">
      <alignment vertical="center"/>
    </xf>
    <xf numFmtId="58" fontId="15" fillId="0" borderId="0" xfId="0" applyNumberFormat="1" applyFont="1" applyAlignment="1">
      <alignment horizontal="lef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 xfId="0" applyFont="1" applyFill="1" applyBorder="1" applyAlignment="1">
      <alignment horizontal="center" vertical="center"/>
    </xf>
    <xf numFmtId="0" fontId="3" fillId="0" borderId="15" xfId="0" applyFont="1" applyBorder="1" applyAlignment="1">
      <alignment horizontal="left" vertical="center"/>
    </xf>
    <xf numFmtId="58" fontId="3" fillId="0" borderId="8" xfId="0" applyNumberFormat="1" applyFont="1" applyBorder="1" applyAlignment="1">
      <alignment horizontal="left" vertical="center"/>
    </xf>
    <xf numFmtId="0" fontId="2" fillId="0" borderId="5" xfId="0" applyFont="1" applyBorder="1" applyAlignment="1">
      <alignment horizontal="center" vertical="center"/>
    </xf>
    <xf numFmtId="0" fontId="3" fillId="0" borderId="16" xfId="0" applyFont="1" applyBorder="1">
      <alignment vertical="center"/>
    </xf>
    <xf numFmtId="0" fontId="4" fillId="0" borderId="8" xfId="0" applyFont="1" applyBorder="1" applyAlignment="1">
      <alignment horizontal="center" vertical="center"/>
    </xf>
    <xf numFmtId="0" fontId="4" fillId="0" borderId="17" xfId="0" applyFont="1" applyBorder="1">
      <alignment vertical="center"/>
    </xf>
    <xf numFmtId="177" fontId="16" fillId="0" borderId="0" xfId="0" applyNumberFormat="1" applyFont="1" applyAlignment="1">
      <alignment horizontal="center" vertical="center"/>
    </xf>
    <xf numFmtId="0" fontId="3" fillId="0" borderId="13" xfId="0" applyFont="1" applyBorder="1" applyAlignment="1">
      <alignment horizontal="left" vertical="center"/>
    </xf>
    <xf numFmtId="177" fontId="12" fillId="3" borderId="15" xfId="0" applyNumberFormat="1" applyFont="1" applyFill="1" applyBorder="1">
      <alignment vertical="center"/>
    </xf>
    <xf numFmtId="177" fontId="12" fillId="3" borderId="8" xfId="0" applyNumberFormat="1" applyFont="1" applyFill="1" applyBorder="1">
      <alignment vertical="center"/>
    </xf>
    <xf numFmtId="0" fontId="3" fillId="3" borderId="8" xfId="0" applyFont="1" applyFill="1" applyBorder="1" applyAlignment="1">
      <alignment horizontal="center" vertical="center"/>
    </xf>
    <xf numFmtId="0" fontId="2" fillId="0" borderId="0" xfId="0" applyFont="1" applyAlignment="1">
      <alignment horizontal="right" vertical="center"/>
    </xf>
    <xf numFmtId="0" fontId="3" fillId="0" borderId="1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horizontal="right" vertical="center"/>
    </xf>
    <xf numFmtId="0" fontId="3" fillId="0" borderId="14" xfId="0" applyFont="1" applyBorder="1">
      <alignment vertical="center"/>
    </xf>
    <xf numFmtId="0" fontId="3" fillId="0" borderId="18" xfId="0" applyFont="1" applyBorder="1">
      <alignment vertical="center"/>
    </xf>
    <xf numFmtId="0" fontId="3" fillId="0" borderId="4" xfId="0" applyFont="1" applyBorder="1" applyAlignment="1">
      <alignment horizontal="center" vertical="center"/>
    </xf>
    <xf numFmtId="0" fontId="3" fillId="0" borderId="4" xfId="0" applyFont="1" applyBorder="1" applyAlignment="1">
      <alignment horizontal="right" vertical="center"/>
    </xf>
    <xf numFmtId="0" fontId="3" fillId="0" borderId="19" xfId="0" applyFont="1" applyBorder="1">
      <alignment vertical="center"/>
    </xf>
    <xf numFmtId="0" fontId="3" fillId="0" borderId="20" xfId="0" applyFont="1" applyBorder="1">
      <alignment vertical="center"/>
    </xf>
    <xf numFmtId="0" fontId="3" fillId="0" borderId="9" xfId="0" applyFont="1" applyBorder="1" applyAlignment="1">
      <alignment horizontal="center" vertical="center"/>
    </xf>
    <xf numFmtId="0" fontId="3" fillId="0" borderId="9" xfId="0" applyFont="1" applyBorder="1" applyAlignment="1">
      <alignment horizontal="right" vertical="center"/>
    </xf>
    <xf numFmtId="0" fontId="3" fillId="0" borderId="5" xfId="0" applyFont="1" applyBorder="1" applyAlignment="1">
      <alignment horizontal="center" vertical="center"/>
    </xf>
    <xf numFmtId="0" fontId="3" fillId="0" borderId="5" xfId="0" applyFont="1" applyBorder="1" applyAlignment="1">
      <alignment horizontal="right"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lignment horizontal="right" vertical="center"/>
    </xf>
    <xf numFmtId="0" fontId="5" fillId="0" borderId="22" xfId="0" applyFont="1" applyBorder="1">
      <alignment vertical="center"/>
    </xf>
    <xf numFmtId="0" fontId="5" fillId="0" borderId="23" xfId="0" applyFont="1" applyBorder="1">
      <alignment vertical="center"/>
    </xf>
    <xf numFmtId="0" fontId="11" fillId="3" borderId="16" xfId="0" applyFont="1" applyFill="1" applyBorder="1" applyAlignment="1">
      <alignment horizontal="center" vertical="center"/>
    </xf>
    <xf numFmtId="0" fontId="5" fillId="0" borderId="3" xfId="0" applyFont="1" applyBorder="1">
      <alignment vertical="center"/>
    </xf>
    <xf numFmtId="58" fontId="6" fillId="0" borderId="0" xfId="0" applyNumberFormat="1" applyFont="1" applyAlignment="1">
      <alignment horizontal="left" vertical="center"/>
    </xf>
    <xf numFmtId="0" fontId="5" fillId="0" borderId="14" xfId="0" applyFont="1" applyBorder="1">
      <alignment vertical="center"/>
    </xf>
    <xf numFmtId="0" fontId="5" fillId="0" borderId="11" xfId="0" applyFont="1" applyBorder="1">
      <alignment vertical="center"/>
    </xf>
    <xf numFmtId="0" fontId="11" fillId="3" borderId="18" xfId="0" applyFont="1" applyFill="1" applyBorder="1" applyAlignment="1">
      <alignment horizontal="center" vertical="center"/>
    </xf>
    <xf numFmtId="0" fontId="5" fillId="0" borderId="4" xfId="0" applyFont="1" applyBorder="1">
      <alignment vertical="center"/>
    </xf>
    <xf numFmtId="0" fontId="5" fillId="0" borderId="6" xfId="0" applyFont="1" applyBorder="1">
      <alignment vertical="center"/>
    </xf>
    <xf numFmtId="0" fontId="5" fillId="0" borderId="15" xfId="0" applyFont="1" applyBorder="1">
      <alignment vertical="center"/>
    </xf>
    <xf numFmtId="0" fontId="11" fillId="3" borderId="20" xfId="0" applyFont="1" applyFill="1" applyBorder="1" applyAlignment="1">
      <alignment horizontal="center" vertical="center"/>
    </xf>
    <xf numFmtId="0" fontId="5" fillId="0" borderId="2" xfId="0" applyFont="1" applyBorder="1">
      <alignment vertical="center"/>
    </xf>
    <xf numFmtId="0" fontId="4" fillId="0" borderId="0" xfId="0" applyFont="1" applyAlignment="1">
      <alignment horizontal="center" vertical="center"/>
    </xf>
    <xf numFmtId="0" fontId="4" fillId="0" borderId="24" xfId="0" applyFont="1" applyBorder="1">
      <alignment vertical="center"/>
    </xf>
    <xf numFmtId="0" fontId="17" fillId="0" borderId="1" xfId="0" applyFont="1" applyBorder="1">
      <alignment vertical="center"/>
    </xf>
    <xf numFmtId="0" fontId="17" fillId="0" borderId="0" xfId="0" applyFont="1">
      <alignment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9" xfId="0" applyFont="1" applyBorder="1" applyProtection="1">
      <alignment vertical="center"/>
      <protection locked="0"/>
    </xf>
    <xf numFmtId="0" fontId="4" fillId="0" borderId="5" xfId="0" applyFont="1" applyBorder="1" applyProtection="1">
      <alignment vertical="center"/>
      <protection locked="0"/>
    </xf>
    <xf numFmtId="0" fontId="4" fillId="0" borderId="1" xfId="0" applyFont="1" applyBorder="1" applyProtection="1">
      <alignment vertical="center"/>
      <protection locked="0"/>
    </xf>
    <xf numFmtId="0" fontId="24"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12" fillId="0" borderId="0" xfId="0" applyFont="1">
      <alignment vertical="center"/>
    </xf>
    <xf numFmtId="0" fontId="19" fillId="0" borderId="0" xfId="0" applyFont="1" applyAlignment="1">
      <alignment horizontal="center" vertical="top"/>
    </xf>
    <xf numFmtId="58" fontId="12" fillId="0" borderId="0" xfId="0" applyNumberFormat="1" applyFont="1" applyAlignment="1">
      <alignment horizontal="left" vertical="center"/>
    </xf>
    <xf numFmtId="0" fontId="20" fillId="0" borderId="0" xfId="0" applyFont="1" applyAlignment="1">
      <alignment horizontal="left" vertical="center"/>
    </xf>
    <xf numFmtId="0" fontId="21" fillId="0" borderId="0" xfId="0" applyFont="1">
      <alignment vertical="center"/>
    </xf>
    <xf numFmtId="0" fontId="21" fillId="0" borderId="25" xfId="0" applyFont="1" applyBorder="1">
      <alignment vertical="center"/>
    </xf>
    <xf numFmtId="0" fontId="21" fillId="0" borderId="0" xfId="0" applyFont="1" applyAlignment="1">
      <alignment horizontal="center" vertical="center"/>
    </xf>
    <xf numFmtId="0" fontId="20" fillId="0" borderId="0" xfId="0" applyFont="1" applyAlignment="1">
      <alignment horizontal="center" vertical="center"/>
    </xf>
    <xf numFmtId="58" fontId="19" fillId="0" borderId="0" xfId="0" applyNumberFormat="1" applyFont="1" applyAlignment="1">
      <alignment horizontal="left" vertical="center"/>
    </xf>
    <xf numFmtId="0" fontId="23" fillId="0" borderId="0" xfId="0" applyFont="1" applyProtection="1">
      <alignment vertical="center"/>
      <protection locked="0"/>
    </xf>
    <xf numFmtId="0" fontId="23" fillId="0" borderId="0" xfId="0" applyFont="1" applyAlignment="1" applyProtection="1">
      <alignment vertical="center" wrapText="1"/>
      <protection locked="0"/>
    </xf>
    <xf numFmtId="58" fontId="23" fillId="0" borderId="0" xfId="0" applyNumberFormat="1" applyFont="1" applyAlignment="1" applyProtection="1">
      <alignment horizontal="left" vertical="center"/>
      <protection locked="0"/>
    </xf>
    <xf numFmtId="0" fontId="4" fillId="0" borderId="13" xfId="0" applyFont="1" applyBorder="1" applyAlignment="1">
      <alignment horizontal="center" vertical="center"/>
    </xf>
    <xf numFmtId="0" fontId="20" fillId="0" borderId="3" xfId="0" applyFont="1" applyBorder="1" applyAlignment="1">
      <alignment horizontal="center" vertical="center"/>
    </xf>
    <xf numFmtId="0" fontId="22" fillId="0" borderId="3" xfId="0" applyFont="1" applyBorder="1" applyAlignment="1">
      <alignment horizontal="center" vertical="center"/>
    </xf>
    <xf numFmtId="0" fontId="4" fillId="0" borderId="14" xfId="0" applyFont="1" applyBorder="1" applyAlignment="1">
      <alignment horizontal="center" vertical="center"/>
    </xf>
    <xf numFmtId="0" fontId="20" fillId="0" borderId="4" xfId="0" applyFont="1" applyBorder="1" applyAlignment="1">
      <alignment horizontal="center" vertical="center"/>
    </xf>
    <xf numFmtId="0" fontId="22" fillId="0" borderId="4" xfId="0" applyFont="1" applyBorder="1" applyAlignment="1">
      <alignment horizontal="center" vertical="center"/>
    </xf>
    <xf numFmtId="0" fontId="20" fillId="0" borderId="9" xfId="0" applyFont="1" applyBorder="1" applyAlignment="1">
      <alignment horizontal="center" vertical="center"/>
    </xf>
    <xf numFmtId="0" fontId="22" fillId="0" borderId="9" xfId="0" applyFont="1" applyBorder="1" applyAlignment="1">
      <alignment horizontal="center" vertical="center"/>
    </xf>
    <xf numFmtId="0" fontId="17" fillId="0" borderId="17" xfId="0" applyFont="1" applyBorder="1">
      <alignment vertical="center"/>
    </xf>
    <xf numFmtId="0" fontId="20" fillId="0" borderId="8" xfId="0" applyFont="1" applyBorder="1" applyAlignment="1">
      <alignment horizontal="center" vertical="center"/>
    </xf>
    <xf numFmtId="0" fontId="20" fillId="0" borderId="1" xfId="0" applyFont="1" applyBorder="1" applyAlignment="1" applyProtection="1">
      <alignment horizontal="right" vertical="center"/>
      <protection locked="0"/>
    </xf>
    <xf numFmtId="0" fontId="20" fillId="0" borderId="7" xfId="0" applyFont="1" applyBorder="1" applyAlignment="1">
      <alignment horizontal="center" vertical="center"/>
    </xf>
    <xf numFmtId="0" fontId="17" fillId="0" borderId="1" xfId="0" applyFont="1" applyBorder="1" applyProtection="1">
      <alignment vertical="center"/>
      <protection locked="0"/>
    </xf>
    <xf numFmtId="0" fontId="22" fillId="0" borderId="5" xfId="0" applyFont="1" applyBorder="1" applyAlignment="1">
      <alignment horizontal="center" vertical="center"/>
    </xf>
    <xf numFmtId="0" fontId="4" fillId="0" borderId="26" xfId="0" applyFont="1" applyBorder="1" applyAlignment="1">
      <alignment horizontal="center" vertical="center"/>
    </xf>
    <xf numFmtId="0" fontId="20" fillId="0" borderId="1"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2" fillId="0" borderId="8" xfId="0" applyFont="1" applyBorder="1" applyAlignment="1">
      <alignment horizontal="center" vertical="center"/>
    </xf>
    <xf numFmtId="0" fontId="22" fillId="0" borderId="7" xfId="0" applyFont="1" applyBorder="1" applyAlignment="1">
      <alignment horizontal="center" vertical="center"/>
    </xf>
    <xf numFmtId="0" fontId="4" fillId="0" borderId="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24" xfId="0" applyFont="1" applyBorder="1" applyAlignment="1">
      <alignment horizontal="center" vertical="center"/>
    </xf>
    <xf numFmtId="0" fontId="20" fillId="0" borderId="24" xfId="0" applyFont="1" applyBorder="1" applyAlignment="1">
      <alignment horizontal="right" vertical="center"/>
    </xf>
    <xf numFmtId="0" fontId="22" fillId="0" borderId="24" xfId="0" applyFont="1" applyBorder="1" applyAlignment="1">
      <alignment horizontal="center" vertical="center"/>
    </xf>
    <xf numFmtId="0" fontId="17" fillId="0" borderId="1" xfId="0" applyFont="1" applyBorder="1" applyAlignment="1">
      <alignment vertical="center" shrinkToFit="1"/>
    </xf>
    <xf numFmtId="0" fontId="12" fillId="0" borderId="15" xfId="0" applyFont="1" applyBorder="1" applyAlignment="1">
      <alignment horizontal="left" vertical="center" shrinkToFit="1"/>
    </xf>
    <xf numFmtId="0" fontId="17" fillId="0" borderId="2" xfId="0" applyFont="1" applyBorder="1" applyAlignment="1">
      <alignment vertical="center" shrinkToFit="1"/>
    </xf>
    <xf numFmtId="58" fontId="12" fillId="0" borderId="8" xfId="0" applyNumberFormat="1" applyFont="1" applyBorder="1" applyAlignment="1">
      <alignment horizontal="left" vertical="center" shrinkToFit="1"/>
    </xf>
    <xf numFmtId="0" fontId="17" fillId="0" borderId="0" xfId="0" applyFont="1" applyAlignment="1">
      <alignment vertical="center" shrinkToFit="1"/>
    </xf>
    <xf numFmtId="0" fontId="5" fillId="0" borderId="1" xfId="0" applyFont="1" applyBorder="1" applyAlignment="1">
      <alignment horizontal="left" vertical="center" shrinkToFit="1"/>
    </xf>
    <xf numFmtId="0" fontId="19" fillId="0" borderId="27" xfId="0" applyFont="1" applyBorder="1" applyAlignment="1">
      <alignment horizontal="center" vertical="center" shrinkToFit="1"/>
    </xf>
    <xf numFmtId="0" fontId="5" fillId="0" borderId="27" xfId="0" applyFont="1" applyBorder="1" applyAlignment="1">
      <alignment vertical="center" shrinkToFit="1"/>
    </xf>
    <xf numFmtId="0" fontId="19" fillId="0" borderId="28" xfId="0" applyFont="1" applyBorder="1" applyAlignment="1">
      <alignment horizontal="center" vertical="center" shrinkToFit="1"/>
    </xf>
    <xf numFmtId="0" fontId="5" fillId="0" borderId="28" xfId="0" applyFont="1" applyBorder="1" applyAlignment="1">
      <alignment vertical="center" shrinkToFit="1"/>
    </xf>
    <xf numFmtId="0" fontId="19" fillId="0" borderId="29" xfId="0" applyFont="1" applyBorder="1" applyAlignment="1">
      <alignment horizontal="center" vertical="center" shrinkToFit="1"/>
    </xf>
    <xf numFmtId="0" fontId="5" fillId="0" borderId="29" xfId="0" applyFont="1" applyBorder="1" applyAlignment="1">
      <alignment vertical="center" shrinkToFit="1"/>
    </xf>
    <xf numFmtId="0" fontId="21" fillId="0" borderId="0" xfId="0" applyFont="1" applyAlignment="1">
      <alignment vertical="center" shrinkToFit="1"/>
    </xf>
    <xf numFmtId="0" fontId="22" fillId="0" borderId="0" xfId="0" applyFont="1" applyAlignment="1">
      <alignment horizontal="center" vertical="center" shrinkToFit="1"/>
    </xf>
    <xf numFmtId="0" fontId="4" fillId="0" borderId="0" xfId="0" applyFont="1" applyAlignment="1">
      <alignment vertical="center" shrinkToFit="1"/>
    </xf>
    <xf numFmtId="0" fontId="5" fillId="0" borderId="1" xfId="0" applyFont="1" applyBorder="1" applyAlignment="1">
      <alignment vertical="center" shrinkToFit="1"/>
    </xf>
    <xf numFmtId="0" fontId="19" fillId="0" borderId="1" xfId="0" applyFont="1" applyBorder="1" applyAlignment="1">
      <alignment horizontal="center" vertical="center" shrinkToFit="1"/>
    </xf>
    <xf numFmtId="0" fontId="4" fillId="0" borderId="0" xfId="0" applyFont="1" applyBorder="1" applyAlignment="1">
      <alignment horizontal="center" vertical="center" shrinkToFit="1"/>
    </xf>
    <xf numFmtId="58" fontId="4" fillId="4" borderId="15" xfId="0" applyNumberFormat="1" applyFont="1" applyFill="1" applyBorder="1" applyAlignment="1" applyProtection="1">
      <alignment vertical="center" shrinkToFit="1"/>
      <protection locked="0"/>
    </xf>
    <xf numFmtId="0" fontId="20" fillId="4" borderId="3" xfId="0" applyFont="1" applyFill="1" applyBorder="1" applyAlignment="1" applyProtection="1">
      <alignment horizontal="right" vertical="center"/>
      <protection locked="0"/>
    </xf>
    <xf numFmtId="0" fontId="20" fillId="4" borderId="4" xfId="0" applyFont="1" applyFill="1" applyBorder="1" applyAlignment="1" applyProtection="1">
      <alignment horizontal="right" vertical="center"/>
      <protection locked="0"/>
    </xf>
    <xf numFmtId="0" fontId="20" fillId="4" borderId="0" xfId="0" applyFont="1" applyFill="1" applyProtection="1">
      <alignment vertical="center"/>
      <protection locked="0"/>
    </xf>
    <xf numFmtId="0" fontId="20" fillId="4" borderId="9" xfId="0" applyFont="1" applyFill="1" applyBorder="1" applyAlignment="1" applyProtection="1">
      <alignment horizontal="right" vertical="center"/>
      <protection locked="0"/>
    </xf>
    <xf numFmtId="0" fontId="17" fillId="0" borderId="1" xfId="0" applyFont="1" applyBorder="1" applyAlignment="1" applyProtection="1">
      <alignment vertical="center" shrinkToFit="1"/>
      <protection locked="0"/>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7" fillId="0" borderId="7" xfId="0" applyFont="1" applyBorder="1" applyAlignment="1">
      <alignment horizontal="left" vertical="center"/>
    </xf>
    <xf numFmtId="0" fontId="7" fillId="0" borderId="17" xfId="0" applyFont="1" applyBorder="1" applyAlignment="1">
      <alignment horizontal="left" vertical="center"/>
    </xf>
    <xf numFmtId="0" fontId="7" fillId="0" borderId="8" xfId="0" applyFont="1" applyBorder="1" applyAlignment="1">
      <alignment horizontal="left" vertical="center"/>
    </xf>
    <xf numFmtId="0" fontId="3" fillId="3" borderId="7" xfId="0" applyFont="1" applyFill="1" applyBorder="1" applyAlignment="1">
      <alignment horizontal="left" vertical="center"/>
    </xf>
    <xf numFmtId="0" fontId="3" fillId="3" borderId="17" xfId="0" applyFont="1" applyFill="1" applyBorder="1" applyAlignment="1">
      <alignment horizontal="left" vertical="center"/>
    </xf>
    <xf numFmtId="0" fontId="3" fillId="3" borderId="8" xfId="0" applyFont="1" applyFill="1" applyBorder="1" applyAlignment="1">
      <alignment horizontal="left" vertical="center"/>
    </xf>
    <xf numFmtId="58" fontId="3" fillId="3" borderId="7" xfId="0" applyNumberFormat="1" applyFont="1" applyFill="1" applyBorder="1" applyAlignment="1">
      <alignment horizontal="left" vertical="center"/>
    </xf>
    <xf numFmtId="58" fontId="3" fillId="3" borderId="17" xfId="0" applyNumberFormat="1" applyFont="1" applyFill="1" applyBorder="1" applyAlignment="1">
      <alignment horizontal="left" vertical="center"/>
    </xf>
    <xf numFmtId="58" fontId="3" fillId="3" borderId="8" xfId="0" applyNumberFormat="1" applyFont="1" applyFill="1" applyBorder="1" applyAlignment="1">
      <alignment horizontal="left" vertical="center"/>
    </xf>
    <xf numFmtId="0" fontId="13" fillId="0" borderId="0" xfId="0" applyFont="1" applyAlignment="1">
      <alignment horizontal="left" vertical="center" wrapText="1"/>
    </xf>
    <xf numFmtId="0" fontId="4" fillId="0" borderId="0" xfId="0" applyFont="1" applyAlignment="1">
      <alignment horizontal="left" vertical="center"/>
    </xf>
    <xf numFmtId="58" fontId="13" fillId="0" borderId="0" xfId="0" applyNumberFormat="1" applyFont="1" applyAlignment="1">
      <alignment horizontal="left" vertical="center"/>
    </xf>
    <xf numFmtId="0" fontId="0" fillId="0" borderId="17" xfId="0" applyBorder="1">
      <alignment vertical="center"/>
    </xf>
    <xf numFmtId="0" fontId="0" fillId="0" borderId="8" xfId="0" applyBorder="1">
      <alignment vertical="center"/>
    </xf>
    <xf numFmtId="0" fontId="17" fillId="0" borderId="40" xfId="0" applyFont="1" applyBorder="1" applyAlignment="1">
      <alignment horizontal="center" vertical="center" shrinkToFit="1"/>
    </xf>
    <xf numFmtId="0" fontId="17" fillId="0" borderId="2" xfId="0" applyFont="1" applyBorder="1" applyAlignment="1">
      <alignment horizontal="center" vertical="center" shrinkToFit="1"/>
    </xf>
    <xf numFmtId="0" fontId="19" fillId="4" borderId="32" xfId="0" applyFont="1" applyFill="1" applyBorder="1" applyAlignment="1">
      <alignment horizontal="center" vertical="center" shrinkToFit="1"/>
    </xf>
    <xf numFmtId="0" fontId="19" fillId="4" borderId="31" xfId="0" applyFont="1" applyFill="1" applyBorder="1" applyAlignment="1">
      <alignment horizontal="center" vertical="center" shrinkToFit="1"/>
    </xf>
    <xf numFmtId="0" fontId="19" fillId="4" borderId="6" xfId="0" applyFont="1" applyFill="1" applyBorder="1" applyAlignment="1">
      <alignment horizontal="center" vertical="center" shrinkToFit="1"/>
    </xf>
    <xf numFmtId="0" fontId="19" fillId="4" borderId="15" xfId="0" applyFont="1" applyFill="1" applyBorder="1" applyAlignment="1">
      <alignment horizontal="center" vertical="center" shrinkToFit="1"/>
    </xf>
    <xf numFmtId="177" fontId="26" fillId="4" borderId="32" xfId="0" applyNumberFormat="1" applyFont="1" applyFill="1" applyBorder="1" applyAlignment="1" applyProtection="1">
      <alignment horizontal="center" vertical="center" shrinkToFit="1"/>
      <protection locked="0"/>
    </xf>
    <xf numFmtId="177" fontId="26" fillId="4" borderId="24" xfId="0" applyNumberFormat="1" applyFont="1" applyFill="1" applyBorder="1" applyAlignment="1" applyProtection="1">
      <alignment horizontal="center" vertical="center" shrinkToFit="1"/>
      <protection locked="0"/>
    </xf>
    <xf numFmtId="177" fontId="26" fillId="4" borderId="31" xfId="0" applyNumberFormat="1" applyFont="1" applyFill="1" applyBorder="1" applyAlignment="1" applyProtection="1">
      <alignment horizontal="center" vertical="center" shrinkToFit="1"/>
      <protection locked="0"/>
    </xf>
    <xf numFmtId="177" fontId="26" fillId="4" borderId="6" xfId="0" applyNumberFormat="1" applyFont="1" applyFill="1" applyBorder="1" applyAlignment="1" applyProtection="1">
      <alignment horizontal="center" vertical="center" shrinkToFit="1"/>
      <protection locked="0"/>
    </xf>
    <xf numFmtId="177" fontId="26" fillId="4" borderId="30" xfId="0" applyNumberFormat="1" applyFont="1" applyFill="1" applyBorder="1" applyAlignment="1" applyProtection="1">
      <alignment horizontal="center" vertical="center" shrinkToFit="1"/>
      <protection locked="0"/>
    </xf>
    <xf numFmtId="177" fontId="26" fillId="4" borderId="15" xfId="0" applyNumberFormat="1" applyFont="1" applyFill="1" applyBorder="1" applyAlignment="1" applyProtection="1">
      <alignment horizontal="center" vertical="center" shrinkToFit="1"/>
      <protection locked="0"/>
    </xf>
    <xf numFmtId="176" fontId="19" fillId="0" borderId="17" xfId="0" applyNumberFormat="1" applyFont="1" applyBorder="1" applyAlignment="1">
      <alignment horizontal="center" vertical="center" shrinkToFit="1"/>
    </xf>
    <xf numFmtId="176" fontId="19" fillId="0" borderId="8" xfId="0" applyNumberFormat="1" applyFont="1" applyBorder="1" applyAlignment="1">
      <alignment horizontal="center" vertical="center" shrinkToFit="1"/>
    </xf>
    <xf numFmtId="177" fontId="4" fillId="4" borderId="7" xfId="0" applyNumberFormat="1" applyFont="1" applyFill="1" applyBorder="1" applyAlignment="1" applyProtection="1">
      <alignment horizontal="left" vertical="center" shrinkToFit="1"/>
      <protection locked="0"/>
    </xf>
    <xf numFmtId="177" fontId="4" fillId="4" borderId="17" xfId="0" applyNumberFormat="1" applyFont="1" applyFill="1" applyBorder="1" applyAlignment="1" applyProtection="1">
      <alignment horizontal="left" vertical="center" shrinkToFit="1"/>
      <protection locked="0"/>
    </xf>
    <xf numFmtId="177" fontId="4" fillId="4" borderId="8" xfId="0" applyNumberFormat="1" applyFont="1" applyFill="1" applyBorder="1" applyAlignment="1" applyProtection="1">
      <alignment horizontal="left" vertical="center" shrinkToFit="1"/>
      <protection locked="0"/>
    </xf>
    <xf numFmtId="0" fontId="20" fillId="0" borderId="30" xfId="0" applyFont="1" applyBorder="1" applyAlignment="1">
      <alignment horizontal="left" vertical="center" shrinkToFit="1"/>
    </xf>
    <xf numFmtId="0" fontId="5" fillId="0" borderId="0" xfId="0" applyFont="1" applyAlignment="1">
      <alignment horizontal="left"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58" fontId="5" fillId="0" borderId="0" xfId="0" applyNumberFormat="1" applyFont="1" applyAlignment="1" applyProtection="1">
      <alignment horizontal="left" vertical="center"/>
      <protection locked="0"/>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6" fillId="4" borderId="32" xfId="0" applyFont="1" applyFill="1" applyBorder="1" applyAlignment="1">
      <alignment horizontal="center" vertical="center" shrinkToFit="1"/>
    </xf>
    <xf numFmtId="0" fontId="26" fillId="4" borderId="24" xfId="0" applyFont="1" applyFill="1" applyBorder="1" applyAlignment="1">
      <alignment horizontal="center" vertical="center" shrinkToFit="1"/>
    </xf>
    <xf numFmtId="0" fontId="26" fillId="4" borderId="31" xfId="0" applyFont="1" applyFill="1" applyBorder="1" applyAlignment="1">
      <alignment horizontal="center" vertical="center" shrinkToFit="1"/>
    </xf>
    <xf numFmtId="0" fontId="26" fillId="4" borderId="6" xfId="0" applyFont="1" applyFill="1" applyBorder="1" applyAlignment="1">
      <alignment horizontal="center" vertical="center" shrinkToFit="1"/>
    </xf>
    <xf numFmtId="0" fontId="26" fillId="4" borderId="30" xfId="0" applyFont="1" applyFill="1" applyBorder="1" applyAlignment="1">
      <alignment horizontal="center" vertical="center" shrinkToFit="1"/>
    </xf>
    <xf numFmtId="0" fontId="26" fillId="4" borderId="15" xfId="0" applyFont="1" applyFill="1" applyBorder="1" applyAlignment="1">
      <alignment horizontal="center" vertical="center" shrinkToFit="1"/>
    </xf>
    <xf numFmtId="0" fontId="4" fillId="4" borderId="7" xfId="0" applyFont="1" applyFill="1" applyBorder="1" applyAlignment="1" applyProtection="1">
      <alignment horizontal="center" vertical="center" shrinkToFit="1"/>
      <protection locked="0"/>
    </xf>
    <xf numFmtId="0" fontId="4" fillId="4" borderId="1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58" fontId="17" fillId="0" borderId="30" xfId="0" applyNumberFormat="1" applyFont="1" applyBorder="1" applyAlignment="1">
      <alignment horizontal="left" vertical="center"/>
    </xf>
    <xf numFmtId="0" fontId="17" fillId="0" borderId="7" xfId="0" applyFont="1" applyBorder="1" applyAlignment="1">
      <alignment horizontal="center" vertical="center"/>
    </xf>
    <xf numFmtId="0" fontId="17" fillId="0" borderId="17" xfId="0" applyFont="1" applyBorder="1" applyAlignment="1">
      <alignment horizontal="center" vertical="center"/>
    </xf>
    <xf numFmtId="0" fontId="17" fillId="0" borderId="8" xfId="0" applyFont="1" applyBorder="1" applyAlignment="1">
      <alignment horizontal="center" vertical="center"/>
    </xf>
    <xf numFmtId="0" fontId="19" fillId="0" borderId="0" xfId="0" applyFont="1" applyAlignment="1">
      <alignment horizontal="center"/>
    </xf>
    <xf numFmtId="0" fontId="19" fillId="0" borderId="0" xfId="0" applyFont="1" applyAlignment="1">
      <alignment horizontal="center" vertical="center"/>
    </xf>
    <xf numFmtId="177" fontId="4"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20" fillId="0" borderId="7" xfId="0" applyFont="1" applyBorder="1" applyAlignment="1">
      <alignment horizontal="left" vertical="center" wrapText="1" shrinkToFit="1"/>
    </xf>
    <xf numFmtId="0" fontId="20" fillId="0" borderId="17"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1" fillId="0" borderId="32"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0" xfId="0" applyFont="1" applyAlignment="1">
      <alignment horizontal="center" vertical="center" shrinkToFit="1"/>
    </xf>
    <xf numFmtId="0" fontId="21" fillId="0" borderId="2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8" xfId="0" applyFont="1" applyBorder="1" applyAlignment="1">
      <alignment horizontal="center" vertical="center" shrinkToFit="1"/>
    </xf>
    <xf numFmtId="0" fontId="12" fillId="0" borderId="14"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10" xfId="0" applyFont="1" applyBorder="1" applyAlignment="1">
      <alignment horizontal="left" vertical="center" shrinkToFit="1"/>
    </xf>
    <xf numFmtId="177" fontId="5" fillId="0" borderId="0" xfId="0" applyNumberFormat="1" applyFont="1" applyAlignment="1" applyProtection="1">
      <alignment horizontal="left" vertical="center"/>
      <protection locked="0"/>
    </xf>
  </cellXfs>
  <cellStyles count="1">
    <cellStyle name="標準" xfId="0" builtinId="0"/>
  </cellStyles>
  <dxfs count="14">
    <dxf>
      <font>
        <b/>
        <i val="0"/>
        <color rgb="FFFF0000"/>
      </font>
    </dxf>
    <dxf>
      <font>
        <b/>
        <i val="0"/>
        <u val="none"/>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s>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57150</xdr:rowOff>
    </xdr:from>
    <xdr:to>
      <xdr:col>12</xdr:col>
      <xdr:colOff>114300</xdr:colOff>
      <xdr:row>81</xdr:row>
      <xdr:rowOff>66675</xdr:rowOff>
    </xdr:to>
    <xdr:sp macro="" textlink="">
      <xdr:nvSpPr>
        <xdr:cNvPr id="17920" name="Rectangle 1">
          <a:extLst>
            <a:ext uri="{FF2B5EF4-FFF2-40B4-BE49-F238E27FC236}">
              <a16:creationId xmlns:a16="http://schemas.microsoft.com/office/drawing/2014/main" id="{DBDC70C6-D033-DDE6-73B2-99841F8A806F}"/>
            </a:ext>
          </a:extLst>
        </xdr:cNvPr>
        <xdr:cNvSpPr>
          <a:spLocks noChangeArrowheads="1"/>
        </xdr:cNvSpPr>
      </xdr:nvSpPr>
      <xdr:spPr bwMode="auto">
        <a:xfrm>
          <a:off x="104775" y="1057275"/>
          <a:ext cx="8810625" cy="14297025"/>
        </a:xfrm>
        <a:prstGeom prst="rect">
          <a:avLst/>
        </a:prstGeom>
        <a:noFill/>
        <a:ln w="12700" cap="rnd">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65</xdr:row>
      <xdr:rowOff>38100</xdr:rowOff>
    </xdr:from>
    <xdr:to>
      <xdr:col>12</xdr:col>
      <xdr:colOff>0</xdr:colOff>
      <xdr:row>67</xdr:row>
      <xdr:rowOff>0</xdr:rowOff>
    </xdr:to>
    <xdr:sp macro="" textlink="">
      <xdr:nvSpPr>
        <xdr:cNvPr id="5122" name="Text Box 2">
          <a:extLst>
            <a:ext uri="{FF2B5EF4-FFF2-40B4-BE49-F238E27FC236}">
              <a16:creationId xmlns:a16="http://schemas.microsoft.com/office/drawing/2014/main" id="{F8816B18-5E40-DADD-06CA-54489C21A41B}"/>
            </a:ext>
          </a:extLst>
        </xdr:cNvPr>
        <xdr:cNvSpPr txBox="1">
          <a:spLocks noChangeArrowheads="1"/>
        </xdr:cNvSpPr>
      </xdr:nvSpPr>
      <xdr:spPr bwMode="auto">
        <a:xfrm>
          <a:off x="8801100" y="12363450"/>
          <a:ext cx="0" cy="30480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83</xdr:row>
      <xdr:rowOff>0</xdr:rowOff>
    </xdr:from>
    <xdr:to>
      <xdr:col>11</xdr:col>
      <xdr:colOff>1068118</xdr:colOff>
      <xdr:row>83</xdr:row>
      <xdr:rowOff>0</xdr:rowOff>
    </xdr:to>
    <xdr:sp macro="" textlink="">
      <xdr:nvSpPr>
        <xdr:cNvPr id="5123" name="Text Box 3">
          <a:extLst>
            <a:ext uri="{FF2B5EF4-FFF2-40B4-BE49-F238E27FC236}">
              <a16:creationId xmlns:a16="http://schemas.microsoft.com/office/drawing/2014/main" id="{796A940A-2018-BA50-F169-52C4D541E2BD}"/>
            </a:ext>
          </a:extLst>
        </xdr:cNvPr>
        <xdr:cNvSpPr txBox="1">
          <a:spLocks noChangeArrowheads="1"/>
        </xdr:cNvSpPr>
      </xdr:nvSpPr>
      <xdr:spPr bwMode="auto">
        <a:xfrm>
          <a:off x="6924675" y="155924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83</xdr:row>
      <xdr:rowOff>0</xdr:rowOff>
    </xdr:from>
    <xdr:to>
      <xdr:col>11</xdr:col>
      <xdr:colOff>1068118</xdr:colOff>
      <xdr:row>83</xdr:row>
      <xdr:rowOff>0</xdr:rowOff>
    </xdr:to>
    <xdr:sp macro="" textlink="">
      <xdr:nvSpPr>
        <xdr:cNvPr id="5124" name="Text Box 4">
          <a:extLst>
            <a:ext uri="{FF2B5EF4-FFF2-40B4-BE49-F238E27FC236}">
              <a16:creationId xmlns:a16="http://schemas.microsoft.com/office/drawing/2014/main" id="{1F5B14FA-6DBD-DB3B-BF4A-4F6F24BAA6FB}"/>
            </a:ext>
          </a:extLst>
        </xdr:cNvPr>
        <xdr:cNvSpPr txBox="1">
          <a:spLocks noChangeArrowheads="1"/>
        </xdr:cNvSpPr>
      </xdr:nvSpPr>
      <xdr:spPr bwMode="auto">
        <a:xfrm>
          <a:off x="6924675" y="155924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82</xdr:row>
      <xdr:rowOff>0</xdr:rowOff>
    </xdr:from>
    <xdr:to>
      <xdr:col>11</xdr:col>
      <xdr:colOff>1068118</xdr:colOff>
      <xdr:row>82</xdr:row>
      <xdr:rowOff>0</xdr:rowOff>
    </xdr:to>
    <xdr:sp macro="" textlink="">
      <xdr:nvSpPr>
        <xdr:cNvPr id="5125" name="Text Box 5">
          <a:extLst>
            <a:ext uri="{FF2B5EF4-FFF2-40B4-BE49-F238E27FC236}">
              <a16:creationId xmlns:a16="http://schemas.microsoft.com/office/drawing/2014/main" id="{2499C665-43BB-0C21-8DEE-3EFBFCFD0BAB}"/>
            </a:ext>
          </a:extLst>
        </xdr:cNvPr>
        <xdr:cNvSpPr txBox="1">
          <a:spLocks noChangeArrowheads="1"/>
        </xdr:cNvSpPr>
      </xdr:nvSpPr>
      <xdr:spPr bwMode="auto">
        <a:xfrm>
          <a:off x="6924675" y="15430500"/>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82</xdr:row>
      <xdr:rowOff>0</xdr:rowOff>
    </xdr:from>
    <xdr:to>
      <xdr:col>11</xdr:col>
      <xdr:colOff>1068118</xdr:colOff>
      <xdr:row>82</xdr:row>
      <xdr:rowOff>0</xdr:rowOff>
    </xdr:to>
    <xdr:sp macro="" textlink="">
      <xdr:nvSpPr>
        <xdr:cNvPr id="5126" name="Text Box 6">
          <a:extLst>
            <a:ext uri="{FF2B5EF4-FFF2-40B4-BE49-F238E27FC236}">
              <a16:creationId xmlns:a16="http://schemas.microsoft.com/office/drawing/2014/main" id="{7BB64325-380A-7AB5-0CCC-4631DBD3B761}"/>
            </a:ext>
          </a:extLst>
        </xdr:cNvPr>
        <xdr:cNvSpPr txBox="1">
          <a:spLocks noChangeArrowheads="1"/>
        </xdr:cNvSpPr>
      </xdr:nvSpPr>
      <xdr:spPr bwMode="auto">
        <a:xfrm>
          <a:off x="6924675" y="15430500"/>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82</xdr:row>
      <xdr:rowOff>0</xdr:rowOff>
    </xdr:from>
    <xdr:to>
      <xdr:col>11</xdr:col>
      <xdr:colOff>1068118</xdr:colOff>
      <xdr:row>82</xdr:row>
      <xdr:rowOff>0</xdr:rowOff>
    </xdr:to>
    <xdr:sp macro="" textlink="">
      <xdr:nvSpPr>
        <xdr:cNvPr id="5127" name="Text Box 7">
          <a:extLst>
            <a:ext uri="{FF2B5EF4-FFF2-40B4-BE49-F238E27FC236}">
              <a16:creationId xmlns:a16="http://schemas.microsoft.com/office/drawing/2014/main" id="{C02BD0C9-3DA2-1269-BCD1-9E77B8916A9F}"/>
            </a:ext>
          </a:extLst>
        </xdr:cNvPr>
        <xdr:cNvSpPr txBox="1">
          <a:spLocks noChangeArrowheads="1"/>
        </xdr:cNvSpPr>
      </xdr:nvSpPr>
      <xdr:spPr bwMode="auto">
        <a:xfrm>
          <a:off x="6924675" y="15430500"/>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4</xdr:col>
      <xdr:colOff>1274445</xdr:colOff>
      <xdr:row>1</xdr:row>
      <xdr:rowOff>66675</xdr:rowOff>
    </xdr:from>
    <xdr:to>
      <xdr:col>10</xdr:col>
      <xdr:colOff>212951</xdr:colOff>
      <xdr:row>1</xdr:row>
      <xdr:rowOff>809625</xdr:rowOff>
    </xdr:to>
    <xdr:sp macro="" textlink="">
      <xdr:nvSpPr>
        <xdr:cNvPr id="5161" name="Rectangle 8">
          <a:extLst>
            <a:ext uri="{FF2B5EF4-FFF2-40B4-BE49-F238E27FC236}">
              <a16:creationId xmlns:a16="http://schemas.microsoft.com/office/drawing/2014/main" id="{91A5D084-0B56-7823-8E3B-CC83A76B3C85}"/>
            </a:ext>
          </a:extLst>
        </xdr:cNvPr>
        <xdr:cNvSpPr>
          <a:spLocks noChangeArrowheads="1"/>
        </xdr:cNvSpPr>
      </xdr:nvSpPr>
      <xdr:spPr bwMode="auto">
        <a:xfrm>
          <a:off x="2686050" y="247650"/>
          <a:ext cx="3286125" cy="742950"/>
        </a:xfrm>
        <a:prstGeom prst="rect">
          <a:avLst/>
        </a:prstGeom>
        <a:noFill/>
        <a:ln w="9525">
          <a:solidFill>
            <a:srgbClr val="FF0000"/>
          </a:solidFill>
          <a:miter lim="800000"/>
          <a:headEnd/>
          <a:tailEnd/>
        </a:ln>
      </xdr:spPr>
      <xdr:txBody>
        <a:bodyPr vertOverflow="clip" wrap="square" lIns="54864" tIns="27432" rIns="54864" bIns="27432" anchor="ctr" upright="1"/>
        <a:lstStyle/>
        <a:p>
          <a:pPr algn="ctr" rtl="0">
            <a:lnSpc>
              <a:spcPts val="2400"/>
            </a:lnSpc>
            <a:defRPr sz="1000"/>
          </a:pPr>
          <a:r>
            <a:rPr lang="ja-JP" altLang="en-US" sz="2000" b="0" i="0" u="none" strike="noStrike" baseline="0">
              <a:solidFill>
                <a:srgbClr val="FF0000"/>
              </a:solidFill>
              <a:latin typeface="HGS創英角ﾎﾟｯﾌﾟ体"/>
              <a:ea typeface="HGS創英角ﾎﾟｯﾌﾟ体"/>
            </a:rPr>
            <a:t>証明書見本</a:t>
          </a:r>
        </a:p>
        <a:p>
          <a:pPr algn="ctr" rtl="0">
            <a:lnSpc>
              <a:spcPts val="1500"/>
            </a:lnSpc>
            <a:defRPr sz="1000"/>
          </a:pPr>
          <a:r>
            <a:rPr lang="ja-JP" altLang="en-US" sz="1200" b="0" i="0" u="none" strike="noStrike" baseline="0">
              <a:solidFill>
                <a:srgbClr val="FF0000"/>
              </a:solidFill>
              <a:latin typeface="HGS創英角ﾎﾟｯﾌﾟ体"/>
              <a:ea typeface="HGS創英角ﾎﾟｯﾌﾟ体"/>
            </a:rPr>
            <a:t>（指定科目に「選択」が含まれる場合）</a:t>
          </a:r>
        </a:p>
        <a:p>
          <a:pPr algn="ctr" rtl="0">
            <a:lnSpc>
              <a:spcPts val="1400"/>
            </a:lnSpc>
            <a:defRPr sz="1000"/>
          </a:pPr>
          <a:r>
            <a:rPr lang="ja-JP" altLang="en-US" sz="1200" b="0" i="0" u="none" strike="noStrike" baseline="0">
              <a:solidFill>
                <a:srgbClr val="FF0000"/>
              </a:solidFill>
              <a:latin typeface="HGS創英角ﾎﾟｯﾌﾟ体"/>
              <a:ea typeface="HGS創英角ﾎﾟｯﾌﾟ体"/>
            </a:rPr>
            <a:t>一級建築士試験　実務２年～４年</a:t>
          </a:r>
        </a:p>
      </xdr:txBody>
    </xdr:sp>
    <xdr:clientData/>
  </xdr:twoCellAnchor>
  <xdr:twoCellAnchor>
    <xdr:from>
      <xdr:col>11</xdr:col>
      <xdr:colOff>847725</xdr:colOff>
      <xdr:row>0</xdr:row>
      <xdr:rowOff>57150</xdr:rowOff>
    </xdr:from>
    <xdr:to>
      <xdr:col>11</xdr:col>
      <xdr:colOff>1908545</xdr:colOff>
      <xdr:row>1</xdr:row>
      <xdr:rowOff>114300</xdr:rowOff>
    </xdr:to>
    <xdr:sp macro="" textlink="">
      <xdr:nvSpPr>
        <xdr:cNvPr id="5130" name="Text Box 10">
          <a:extLst>
            <a:ext uri="{FF2B5EF4-FFF2-40B4-BE49-F238E27FC236}">
              <a16:creationId xmlns:a16="http://schemas.microsoft.com/office/drawing/2014/main" id="{0964645A-D0AE-8017-18BF-BC1045EA784D}"/>
            </a:ext>
          </a:extLst>
        </xdr:cNvPr>
        <xdr:cNvSpPr txBox="1">
          <a:spLocks noChangeArrowheads="1"/>
        </xdr:cNvSpPr>
      </xdr:nvSpPr>
      <xdr:spPr bwMode="auto">
        <a:xfrm>
          <a:off x="7629525" y="57150"/>
          <a:ext cx="1076325" cy="2381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ja-JP" sz="1000">
              <a:latin typeface="+mn-lt"/>
              <a:ea typeface="+mn-ea"/>
              <a:cs typeface="+mn-cs"/>
            </a:rPr>
            <a:t>別記４</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（一級）</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10</xdr:col>
      <xdr:colOff>990600</xdr:colOff>
      <xdr:row>15</xdr:row>
      <xdr:rowOff>57150</xdr:rowOff>
    </xdr:from>
    <xdr:to>
      <xdr:col>11</xdr:col>
      <xdr:colOff>438150</xdr:colOff>
      <xdr:row>17</xdr:row>
      <xdr:rowOff>85725</xdr:rowOff>
    </xdr:to>
    <xdr:sp macro="" textlink="">
      <xdr:nvSpPr>
        <xdr:cNvPr id="17929" name="Oval 11">
          <a:extLst>
            <a:ext uri="{FF2B5EF4-FFF2-40B4-BE49-F238E27FC236}">
              <a16:creationId xmlns:a16="http://schemas.microsoft.com/office/drawing/2014/main" id="{0E3F84F0-7213-EA71-C92E-83CE08CE5A1F}"/>
            </a:ext>
          </a:extLst>
        </xdr:cNvPr>
        <xdr:cNvSpPr>
          <a:spLocks noChangeArrowheads="1"/>
        </xdr:cNvSpPr>
      </xdr:nvSpPr>
      <xdr:spPr bwMode="auto">
        <a:xfrm>
          <a:off x="6734175" y="3810000"/>
          <a:ext cx="485775" cy="3714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952500</xdr:colOff>
      <xdr:row>41</xdr:row>
      <xdr:rowOff>57150</xdr:rowOff>
    </xdr:from>
    <xdr:to>
      <xdr:col>11</xdr:col>
      <xdr:colOff>409575</xdr:colOff>
      <xdr:row>43</xdr:row>
      <xdr:rowOff>85725</xdr:rowOff>
    </xdr:to>
    <xdr:sp macro="" textlink="">
      <xdr:nvSpPr>
        <xdr:cNvPr id="17930" name="Oval 12">
          <a:extLst>
            <a:ext uri="{FF2B5EF4-FFF2-40B4-BE49-F238E27FC236}">
              <a16:creationId xmlns:a16="http://schemas.microsoft.com/office/drawing/2014/main" id="{C5BB5611-7712-CE4D-B2E7-C63DD17E45DB}"/>
            </a:ext>
          </a:extLst>
        </xdr:cNvPr>
        <xdr:cNvSpPr>
          <a:spLocks noChangeArrowheads="1"/>
        </xdr:cNvSpPr>
      </xdr:nvSpPr>
      <xdr:spPr bwMode="auto">
        <a:xfrm>
          <a:off x="6696075" y="8267700"/>
          <a:ext cx="495300" cy="3714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13</xdr:row>
      <xdr:rowOff>104775</xdr:rowOff>
    </xdr:from>
    <xdr:to>
      <xdr:col>4</xdr:col>
      <xdr:colOff>981075</xdr:colOff>
      <xdr:row>67</xdr:row>
      <xdr:rowOff>85725</xdr:rowOff>
    </xdr:to>
    <xdr:sp macro="" textlink="">
      <xdr:nvSpPr>
        <xdr:cNvPr id="17931" name="AutoShape 13">
          <a:extLst>
            <a:ext uri="{FF2B5EF4-FFF2-40B4-BE49-F238E27FC236}">
              <a16:creationId xmlns:a16="http://schemas.microsoft.com/office/drawing/2014/main" id="{FDB43DC4-3333-9F71-41E8-58B6AB5C7CAA}"/>
            </a:ext>
          </a:extLst>
        </xdr:cNvPr>
        <xdr:cNvSpPr>
          <a:spLocks noChangeArrowheads="1"/>
        </xdr:cNvSpPr>
      </xdr:nvSpPr>
      <xdr:spPr bwMode="auto">
        <a:xfrm>
          <a:off x="257175" y="3476625"/>
          <a:ext cx="2143125" cy="9277350"/>
        </a:xfrm>
        <a:prstGeom prst="roundRect">
          <a:avLst>
            <a:gd name="adj" fmla="val 16667"/>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981075</xdr:colOff>
      <xdr:row>30</xdr:row>
      <xdr:rowOff>38100</xdr:rowOff>
    </xdr:from>
    <xdr:to>
      <xdr:col>8</xdr:col>
      <xdr:colOff>9525</xdr:colOff>
      <xdr:row>37</xdr:row>
      <xdr:rowOff>66675</xdr:rowOff>
    </xdr:to>
    <xdr:sp macro="" textlink="">
      <xdr:nvSpPr>
        <xdr:cNvPr id="17932" name="Line 14">
          <a:extLst>
            <a:ext uri="{FF2B5EF4-FFF2-40B4-BE49-F238E27FC236}">
              <a16:creationId xmlns:a16="http://schemas.microsoft.com/office/drawing/2014/main" id="{A3D67DAA-615B-6BD1-961A-72CB362A7876}"/>
            </a:ext>
          </a:extLst>
        </xdr:cNvPr>
        <xdr:cNvSpPr>
          <a:spLocks noChangeShapeType="1"/>
        </xdr:cNvSpPr>
      </xdr:nvSpPr>
      <xdr:spPr bwMode="auto">
        <a:xfrm>
          <a:off x="2400300" y="6362700"/>
          <a:ext cx="1466850" cy="122872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1428750</xdr:colOff>
      <xdr:row>36</xdr:row>
      <xdr:rowOff>76200</xdr:rowOff>
    </xdr:from>
    <xdr:to>
      <xdr:col>10</xdr:col>
      <xdr:colOff>926</xdr:colOff>
      <xdr:row>41</xdr:row>
      <xdr:rowOff>47625</xdr:rowOff>
    </xdr:to>
    <xdr:sp macro="" textlink="">
      <xdr:nvSpPr>
        <xdr:cNvPr id="5135" name="Text Box 15">
          <a:extLst>
            <a:ext uri="{FF2B5EF4-FFF2-40B4-BE49-F238E27FC236}">
              <a16:creationId xmlns:a16="http://schemas.microsoft.com/office/drawing/2014/main" id="{E38615A4-DD68-AC02-35CF-528D8C96E43D}"/>
            </a:ext>
          </a:extLst>
        </xdr:cNvPr>
        <xdr:cNvSpPr txBox="1">
          <a:spLocks noChangeArrowheads="1"/>
        </xdr:cNvSpPr>
      </xdr:nvSpPr>
      <xdr:spPr bwMode="auto">
        <a:xfrm>
          <a:off x="2847975" y="7429500"/>
          <a:ext cx="2886075" cy="828675"/>
        </a:xfrm>
        <a:prstGeom prst="rect">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指定科目と認められた科目を過不足なく明示するとともに、並び順については、「指定科目に該当すると認められる開講科目一覧」と同じとしてください。</a:t>
          </a:r>
        </a:p>
      </xdr:txBody>
    </xdr:sp>
    <xdr:clientData/>
  </xdr:twoCellAnchor>
  <xdr:twoCellAnchor>
    <xdr:from>
      <xdr:col>11</xdr:col>
      <xdr:colOff>180975</xdr:colOff>
      <xdr:row>31</xdr:row>
      <xdr:rowOff>47625</xdr:rowOff>
    </xdr:from>
    <xdr:to>
      <xdr:col>11</xdr:col>
      <xdr:colOff>561975</xdr:colOff>
      <xdr:row>41</xdr:row>
      <xdr:rowOff>66675</xdr:rowOff>
    </xdr:to>
    <xdr:sp macro="" textlink="">
      <xdr:nvSpPr>
        <xdr:cNvPr id="17934" name="Line 16">
          <a:extLst>
            <a:ext uri="{FF2B5EF4-FFF2-40B4-BE49-F238E27FC236}">
              <a16:creationId xmlns:a16="http://schemas.microsoft.com/office/drawing/2014/main" id="{EAEBCD46-2F22-9B02-FFA9-2A4E469D8D43}"/>
            </a:ext>
          </a:extLst>
        </xdr:cNvPr>
        <xdr:cNvSpPr>
          <a:spLocks noChangeShapeType="1"/>
        </xdr:cNvSpPr>
      </xdr:nvSpPr>
      <xdr:spPr bwMode="auto">
        <a:xfrm flipH="1">
          <a:off x="6962775" y="6543675"/>
          <a:ext cx="381000" cy="173355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17</xdr:row>
      <xdr:rowOff>95250</xdr:rowOff>
    </xdr:from>
    <xdr:to>
      <xdr:col>11</xdr:col>
      <xdr:colOff>333375</xdr:colOff>
      <xdr:row>24</xdr:row>
      <xdr:rowOff>123825</xdr:rowOff>
    </xdr:to>
    <xdr:sp macro="" textlink="">
      <xdr:nvSpPr>
        <xdr:cNvPr id="17935" name="Line 17">
          <a:extLst>
            <a:ext uri="{FF2B5EF4-FFF2-40B4-BE49-F238E27FC236}">
              <a16:creationId xmlns:a16="http://schemas.microsoft.com/office/drawing/2014/main" id="{1F6C453C-69D6-C10D-38EF-ED514916B52E}"/>
            </a:ext>
          </a:extLst>
        </xdr:cNvPr>
        <xdr:cNvSpPr>
          <a:spLocks noChangeShapeType="1"/>
        </xdr:cNvSpPr>
      </xdr:nvSpPr>
      <xdr:spPr bwMode="auto">
        <a:xfrm>
          <a:off x="6962775" y="4191000"/>
          <a:ext cx="152400" cy="122872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85725</xdr:colOff>
      <xdr:row>23</xdr:row>
      <xdr:rowOff>85725</xdr:rowOff>
    </xdr:from>
    <xdr:to>
      <xdr:col>11</xdr:col>
      <xdr:colOff>1942771</xdr:colOff>
      <xdr:row>31</xdr:row>
      <xdr:rowOff>123825</xdr:rowOff>
    </xdr:to>
    <xdr:sp macro="" textlink="">
      <xdr:nvSpPr>
        <xdr:cNvPr id="5138" name="Text Box 18">
          <a:extLst>
            <a:ext uri="{FF2B5EF4-FFF2-40B4-BE49-F238E27FC236}">
              <a16:creationId xmlns:a16="http://schemas.microsoft.com/office/drawing/2014/main" id="{9F55BF59-72E2-5DCB-6C21-F2FEC1B5D03E}"/>
            </a:ext>
          </a:extLst>
        </xdr:cNvPr>
        <xdr:cNvSpPr txBox="1">
          <a:spLocks noChangeArrowheads="1"/>
        </xdr:cNvSpPr>
      </xdr:nvSpPr>
      <xdr:spPr bwMode="auto">
        <a:xfrm>
          <a:off x="5829300" y="5210175"/>
          <a:ext cx="2886075" cy="1409700"/>
        </a:xfrm>
        <a:prstGeom prst="rect">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未修得、留年、転入等の事由により当該入学年度者用の指定科目以外の指定科目を修得し、貴課程が当該入学年度者用の指定科目と同等であると認める場合は、原則として、当該指定科目に置き換えて証明するものとする。</a:t>
          </a:r>
        </a:p>
        <a:p>
          <a:pPr algn="l" rtl="0">
            <a:lnSpc>
              <a:spcPts val="1000"/>
            </a:lnSpc>
            <a:defRPr sz="1000"/>
          </a:pPr>
          <a:r>
            <a:rPr lang="ja-JP" altLang="en-US" sz="900" b="0" i="0" u="none" strike="noStrike" baseline="0">
              <a:solidFill>
                <a:srgbClr val="FF0000"/>
              </a:solidFill>
              <a:latin typeface="ＭＳ Ｐゴシック"/>
              <a:ea typeface="ＭＳ Ｐゴシック"/>
            </a:rPr>
            <a:t>この場合は、証明書の「科目名」の「備考欄」に</a:t>
          </a: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置換</a:t>
          </a: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と明示し、「置換科目一覧表」（所定の事項を記載したもの）を添付するものとする。</a:t>
          </a:r>
        </a:p>
      </xdr:txBody>
    </xdr:sp>
    <xdr:clientData/>
  </xdr:twoCellAnchor>
  <xdr:twoCellAnchor>
    <xdr:from>
      <xdr:col>9</xdr:col>
      <xdr:colOff>923925</xdr:colOff>
      <xdr:row>15</xdr:row>
      <xdr:rowOff>19050</xdr:rowOff>
    </xdr:from>
    <xdr:to>
      <xdr:col>10</xdr:col>
      <xdr:colOff>628650</xdr:colOff>
      <xdr:row>18</xdr:row>
      <xdr:rowOff>57150</xdr:rowOff>
    </xdr:to>
    <xdr:sp macro="" textlink="">
      <xdr:nvSpPr>
        <xdr:cNvPr id="17937" name="Line 19">
          <a:extLst>
            <a:ext uri="{FF2B5EF4-FFF2-40B4-BE49-F238E27FC236}">
              <a16:creationId xmlns:a16="http://schemas.microsoft.com/office/drawing/2014/main" id="{DB99B62B-7A24-7DEB-104F-6604E7E04185}"/>
            </a:ext>
          </a:extLst>
        </xdr:cNvPr>
        <xdr:cNvSpPr>
          <a:spLocks noChangeShapeType="1"/>
        </xdr:cNvSpPr>
      </xdr:nvSpPr>
      <xdr:spPr bwMode="auto">
        <a:xfrm flipH="1">
          <a:off x="5619750" y="3771900"/>
          <a:ext cx="752475" cy="55245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76200</xdr:colOff>
      <xdr:row>17</xdr:row>
      <xdr:rowOff>152400</xdr:rowOff>
    </xdr:from>
    <xdr:to>
      <xdr:col>9</xdr:col>
      <xdr:colOff>942975</xdr:colOff>
      <xdr:row>19</xdr:row>
      <xdr:rowOff>9525</xdr:rowOff>
    </xdr:to>
    <xdr:sp macro="" textlink="">
      <xdr:nvSpPr>
        <xdr:cNvPr id="17938" name="Oval 20">
          <a:extLst>
            <a:ext uri="{FF2B5EF4-FFF2-40B4-BE49-F238E27FC236}">
              <a16:creationId xmlns:a16="http://schemas.microsoft.com/office/drawing/2014/main" id="{D2D12B6A-386E-A8BE-3A92-F60CB73702D4}"/>
            </a:ext>
          </a:extLst>
        </xdr:cNvPr>
        <xdr:cNvSpPr>
          <a:spLocks noChangeArrowheads="1"/>
        </xdr:cNvSpPr>
      </xdr:nvSpPr>
      <xdr:spPr bwMode="auto">
        <a:xfrm>
          <a:off x="4772025" y="4248150"/>
          <a:ext cx="866775" cy="20002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11430</xdr:colOff>
      <xdr:row>14</xdr:row>
      <xdr:rowOff>76200</xdr:rowOff>
    </xdr:from>
    <xdr:to>
      <xdr:col>11</xdr:col>
      <xdr:colOff>1992942</xdr:colOff>
      <xdr:row>15</xdr:row>
      <xdr:rowOff>87782</xdr:rowOff>
    </xdr:to>
    <xdr:sp macro="" textlink="">
      <xdr:nvSpPr>
        <xdr:cNvPr id="5141" name="Text Box 21">
          <a:extLst>
            <a:ext uri="{FF2B5EF4-FFF2-40B4-BE49-F238E27FC236}">
              <a16:creationId xmlns:a16="http://schemas.microsoft.com/office/drawing/2014/main" id="{68A4BB82-FE35-968C-4376-ED60A1A8DF1A}"/>
            </a:ext>
          </a:extLst>
        </xdr:cNvPr>
        <xdr:cNvSpPr txBox="1">
          <a:spLocks noChangeArrowheads="1"/>
        </xdr:cNvSpPr>
      </xdr:nvSpPr>
      <xdr:spPr bwMode="auto">
        <a:xfrm>
          <a:off x="5762625" y="3657600"/>
          <a:ext cx="3009900" cy="190500"/>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選択科目で、修得していない場合は空白にしてください。</a:t>
          </a:r>
        </a:p>
      </xdr:txBody>
    </xdr:sp>
    <xdr:clientData/>
  </xdr:twoCellAnchor>
  <xdr:twoCellAnchor>
    <xdr:from>
      <xdr:col>10</xdr:col>
      <xdr:colOff>584835</xdr:colOff>
      <xdr:row>75</xdr:row>
      <xdr:rowOff>87630</xdr:rowOff>
    </xdr:from>
    <xdr:to>
      <xdr:col>11</xdr:col>
      <xdr:colOff>771206</xdr:colOff>
      <xdr:row>80</xdr:row>
      <xdr:rowOff>152432</xdr:rowOff>
    </xdr:to>
    <xdr:sp macro="" textlink="">
      <xdr:nvSpPr>
        <xdr:cNvPr id="5142" name="Rectangle 22">
          <a:extLst>
            <a:ext uri="{FF2B5EF4-FFF2-40B4-BE49-F238E27FC236}">
              <a16:creationId xmlns:a16="http://schemas.microsoft.com/office/drawing/2014/main" id="{EDCA0D6F-2F3E-45DF-A8CD-11C8F7E0B2C2}"/>
            </a:ext>
          </a:extLst>
        </xdr:cNvPr>
        <xdr:cNvSpPr>
          <a:spLocks noChangeArrowheads="1"/>
        </xdr:cNvSpPr>
      </xdr:nvSpPr>
      <xdr:spPr bwMode="auto">
        <a:xfrm>
          <a:off x="6343650" y="14373225"/>
          <a:ext cx="1209675" cy="895350"/>
        </a:xfrm>
        <a:prstGeom prst="rect">
          <a:avLst/>
        </a:prstGeom>
        <a:noFill/>
        <a:ln w="19050">
          <a:solidFill>
            <a:srgbClr val="FF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FF0000"/>
              </a:solidFill>
              <a:latin typeface="HGP行書体"/>
              <a:ea typeface="HGP行書体"/>
            </a:rPr>
            <a:t>学校印</a:t>
          </a:r>
        </a:p>
      </xdr:txBody>
    </xdr:sp>
    <xdr:clientData/>
  </xdr:twoCellAnchor>
  <xdr:twoCellAnchor>
    <xdr:from>
      <xdr:col>6</xdr:col>
      <xdr:colOff>590550</xdr:colOff>
      <xdr:row>11</xdr:row>
      <xdr:rowOff>114300</xdr:rowOff>
    </xdr:from>
    <xdr:to>
      <xdr:col>11</xdr:col>
      <xdr:colOff>307023</xdr:colOff>
      <xdr:row>12</xdr:row>
      <xdr:rowOff>133350</xdr:rowOff>
    </xdr:to>
    <xdr:sp macro="" textlink="">
      <xdr:nvSpPr>
        <xdr:cNvPr id="5175" name="Text Box 31">
          <a:extLst>
            <a:ext uri="{FF2B5EF4-FFF2-40B4-BE49-F238E27FC236}">
              <a16:creationId xmlns:a16="http://schemas.microsoft.com/office/drawing/2014/main" id="{B472126F-A40F-F62E-08BD-44095C4E6271}"/>
            </a:ext>
          </a:extLst>
        </xdr:cNvPr>
        <xdr:cNvSpPr txBox="1">
          <a:spLocks noChangeArrowheads="1"/>
        </xdr:cNvSpPr>
      </xdr:nvSpPr>
      <xdr:spPr bwMode="auto">
        <a:xfrm>
          <a:off x="3800475" y="3143250"/>
          <a:ext cx="3295650" cy="190500"/>
        </a:xfrm>
        <a:prstGeom prst="rect">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センターからの確認結果（通知）文書の日付としてください。</a:t>
          </a:r>
        </a:p>
        <a:p>
          <a:pPr algn="l" rtl="0">
            <a:defRPr sz="1000"/>
          </a:pPr>
          <a:endParaRPr lang="ja-JP" altLang="en-US" sz="900" b="0" i="0" u="none" strike="noStrike" baseline="0">
            <a:solidFill>
              <a:srgbClr val="FF0000"/>
            </a:solidFill>
            <a:latin typeface="ＭＳ Ｐゴシック"/>
            <a:ea typeface="ＭＳ Ｐゴシック"/>
          </a:endParaRPr>
        </a:p>
      </xdr:txBody>
    </xdr:sp>
    <xdr:clientData/>
  </xdr:twoCellAnchor>
  <xdr:twoCellAnchor>
    <xdr:from>
      <xdr:col>11</xdr:col>
      <xdr:colOff>314325</xdr:colOff>
      <xdr:row>11</xdr:row>
      <xdr:rowOff>19050</xdr:rowOff>
    </xdr:from>
    <xdr:to>
      <xdr:col>11</xdr:col>
      <xdr:colOff>561975</xdr:colOff>
      <xdr:row>12</xdr:row>
      <xdr:rowOff>9525</xdr:rowOff>
    </xdr:to>
    <xdr:sp macro="" textlink="">
      <xdr:nvSpPr>
        <xdr:cNvPr id="17942" name="Line 32">
          <a:extLst>
            <a:ext uri="{FF2B5EF4-FFF2-40B4-BE49-F238E27FC236}">
              <a16:creationId xmlns:a16="http://schemas.microsoft.com/office/drawing/2014/main" id="{EDE7B143-5011-4659-19C5-2B882EE49360}"/>
            </a:ext>
          </a:extLst>
        </xdr:cNvPr>
        <xdr:cNvSpPr>
          <a:spLocks noChangeShapeType="1"/>
        </xdr:cNvSpPr>
      </xdr:nvSpPr>
      <xdr:spPr bwMode="auto">
        <a:xfrm flipH="1">
          <a:off x="7096125" y="3048000"/>
          <a:ext cx="247650" cy="16192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xdr:row>
      <xdr:rowOff>85725</xdr:rowOff>
    </xdr:from>
    <xdr:to>
      <xdr:col>11</xdr:col>
      <xdr:colOff>1571625</xdr:colOff>
      <xdr:row>11</xdr:row>
      <xdr:rowOff>76200</xdr:rowOff>
    </xdr:to>
    <xdr:sp macro="" textlink="">
      <xdr:nvSpPr>
        <xdr:cNvPr id="17943" name="Oval 33">
          <a:extLst>
            <a:ext uri="{FF2B5EF4-FFF2-40B4-BE49-F238E27FC236}">
              <a16:creationId xmlns:a16="http://schemas.microsoft.com/office/drawing/2014/main" id="{1076D3F3-15EA-6938-CD50-B639881558A3}"/>
            </a:ext>
          </a:extLst>
        </xdr:cNvPr>
        <xdr:cNvSpPr>
          <a:spLocks noChangeArrowheads="1"/>
        </xdr:cNvSpPr>
      </xdr:nvSpPr>
      <xdr:spPr bwMode="auto">
        <a:xfrm>
          <a:off x="7191375" y="2733675"/>
          <a:ext cx="1162050" cy="3714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127635</xdr:colOff>
      <xdr:row>73</xdr:row>
      <xdr:rowOff>0</xdr:rowOff>
    </xdr:from>
    <xdr:to>
      <xdr:col>12</xdr:col>
      <xdr:colOff>1068898</xdr:colOff>
      <xdr:row>73</xdr:row>
      <xdr:rowOff>0</xdr:rowOff>
    </xdr:to>
    <xdr:sp macro="" textlink="">
      <xdr:nvSpPr>
        <xdr:cNvPr id="3083" name="Text Box 11">
          <a:extLst>
            <a:ext uri="{FF2B5EF4-FFF2-40B4-BE49-F238E27FC236}">
              <a16:creationId xmlns:a16="http://schemas.microsoft.com/office/drawing/2014/main" id="{E6A54237-7344-80B7-E3E2-03AEDC2CC011}"/>
            </a:ext>
          </a:extLst>
        </xdr:cNvPr>
        <xdr:cNvSpPr txBox="1">
          <a:spLocks noChangeArrowheads="1"/>
        </xdr:cNvSpPr>
      </xdr:nvSpPr>
      <xdr:spPr bwMode="auto">
        <a:xfrm>
          <a:off x="6924675" y="516350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73</xdr:row>
      <xdr:rowOff>0</xdr:rowOff>
    </xdr:from>
    <xdr:to>
      <xdr:col>12</xdr:col>
      <xdr:colOff>1068898</xdr:colOff>
      <xdr:row>73</xdr:row>
      <xdr:rowOff>0</xdr:rowOff>
    </xdr:to>
    <xdr:sp macro="" textlink="">
      <xdr:nvSpPr>
        <xdr:cNvPr id="3084" name="Text Box 12">
          <a:extLst>
            <a:ext uri="{FF2B5EF4-FFF2-40B4-BE49-F238E27FC236}">
              <a16:creationId xmlns:a16="http://schemas.microsoft.com/office/drawing/2014/main" id="{708E4B27-8178-E640-8062-B913EE378B1C}"/>
            </a:ext>
          </a:extLst>
        </xdr:cNvPr>
        <xdr:cNvSpPr txBox="1">
          <a:spLocks noChangeArrowheads="1"/>
        </xdr:cNvSpPr>
      </xdr:nvSpPr>
      <xdr:spPr bwMode="auto">
        <a:xfrm>
          <a:off x="6924675" y="516350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73</xdr:row>
      <xdr:rowOff>0</xdr:rowOff>
    </xdr:from>
    <xdr:to>
      <xdr:col>12</xdr:col>
      <xdr:colOff>1068898</xdr:colOff>
      <xdr:row>73</xdr:row>
      <xdr:rowOff>0</xdr:rowOff>
    </xdr:to>
    <xdr:sp macro="" textlink="">
      <xdr:nvSpPr>
        <xdr:cNvPr id="3085" name="Text Box 13">
          <a:extLst>
            <a:ext uri="{FF2B5EF4-FFF2-40B4-BE49-F238E27FC236}">
              <a16:creationId xmlns:a16="http://schemas.microsoft.com/office/drawing/2014/main" id="{89122940-8F0A-0A10-DF6C-807BF94BD079}"/>
            </a:ext>
          </a:extLst>
        </xdr:cNvPr>
        <xdr:cNvSpPr txBox="1">
          <a:spLocks noChangeArrowheads="1"/>
        </xdr:cNvSpPr>
      </xdr:nvSpPr>
      <xdr:spPr bwMode="auto">
        <a:xfrm>
          <a:off x="6924675" y="516350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9</xdr:col>
      <xdr:colOff>514350</xdr:colOff>
      <xdr:row>25</xdr:row>
      <xdr:rowOff>38100</xdr:rowOff>
    </xdr:from>
    <xdr:to>
      <xdr:col>9</xdr:col>
      <xdr:colOff>838200</xdr:colOff>
      <xdr:row>26</xdr:row>
      <xdr:rowOff>136405</xdr:rowOff>
    </xdr:to>
    <xdr:sp macro="" textlink="">
      <xdr:nvSpPr>
        <xdr:cNvPr id="5" name="下矢印 4"/>
        <xdr:cNvSpPr/>
      </xdr:nvSpPr>
      <xdr:spPr>
        <a:xfrm>
          <a:off x="5676900" y="5657850"/>
          <a:ext cx="323850" cy="326905"/>
        </a:xfrm>
        <a:prstGeom prst="downArrow">
          <a:avLst/>
        </a:prstGeom>
        <a:solidFill>
          <a:srgbClr val="FF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view="pageBreakPreview" topLeftCell="A7" zoomScaleNormal="100" workbookViewId="0">
      <selection activeCell="M2" sqref="M2"/>
    </sheetView>
  </sheetViews>
  <sheetFormatPr defaultRowHeight="11.25" x14ac:dyDescent="0.15"/>
  <cols>
    <col min="1" max="1" width="2.75" style="1" customWidth="1"/>
    <col min="2" max="2" width="3.625" style="1" hidden="1" customWidth="1"/>
    <col min="3" max="3" width="2.75" style="1" customWidth="1"/>
    <col min="4" max="4" width="13.125" style="5" customWidth="1"/>
    <col min="5" max="5" width="23.5" style="1" customWidth="1"/>
    <col min="6" max="6" width="2.125" style="1" hidden="1" customWidth="1"/>
    <col min="7" max="7" width="8.5" style="1" customWidth="1"/>
    <col min="8" max="8" width="8.5" style="1" hidden="1" customWidth="1"/>
    <col min="9" max="9" width="11" style="1" customWidth="1"/>
    <col min="10" max="10" width="13.75" style="1" customWidth="1"/>
    <col min="11" max="11" width="13.625" style="1" customWidth="1"/>
    <col min="12" max="12" width="26.5" style="1" customWidth="1"/>
    <col min="13" max="13" width="3" style="1" customWidth="1"/>
    <col min="14" max="16384" width="9" style="1"/>
  </cols>
  <sheetData>
    <row r="1" spans="1:12" s="22" customFormat="1" ht="14.25" x14ac:dyDescent="0.15">
      <c r="C1" s="171" t="s">
        <v>112</v>
      </c>
      <c r="D1" s="171"/>
      <c r="E1" s="171"/>
      <c r="F1" s="171"/>
      <c r="G1" s="171"/>
      <c r="H1" s="171"/>
      <c r="I1" s="171"/>
      <c r="J1" s="171"/>
      <c r="K1" s="171"/>
      <c r="L1" s="171"/>
    </row>
    <row r="2" spans="1:12" ht="64.5" customHeight="1" x14ac:dyDescent="0.15"/>
    <row r="3" spans="1:12" customFormat="1" ht="13.5" x14ac:dyDescent="0.15">
      <c r="A3" s="1"/>
      <c r="B3" s="1" t="s">
        <v>38</v>
      </c>
      <c r="C3" s="1"/>
      <c r="D3" s="5"/>
      <c r="E3" s="1"/>
      <c r="F3" s="1"/>
      <c r="G3" s="1"/>
      <c r="H3" s="1"/>
      <c r="I3" s="1"/>
      <c r="J3" s="1"/>
      <c r="K3" s="1"/>
      <c r="L3" s="1"/>
    </row>
    <row r="4" spans="1:12" customFormat="1" ht="13.5" x14ac:dyDescent="0.15">
      <c r="A4" s="1"/>
      <c r="B4" s="1" t="s">
        <v>38</v>
      </c>
      <c r="C4" s="5" t="s">
        <v>49</v>
      </c>
      <c r="D4" s="5"/>
      <c r="E4" s="1"/>
      <c r="F4" s="1"/>
      <c r="G4" s="1"/>
      <c r="H4" s="1"/>
      <c r="I4" s="1"/>
      <c r="J4" s="1"/>
      <c r="K4" s="1"/>
      <c r="L4" s="63" t="s">
        <v>52</v>
      </c>
    </row>
    <row r="5" spans="1:12" customFormat="1" ht="13.5" x14ac:dyDescent="0.15">
      <c r="A5" s="1"/>
      <c r="B5" s="1" t="s">
        <v>38</v>
      </c>
      <c r="C5" s="5"/>
      <c r="D5" s="5"/>
      <c r="E5" s="1"/>
      <c r="F5" s="1"/>
      <c r="G5" s="1"/>
      <c r="H5" s="1"/>
      <c r="I5" s="1"/>
      <c r="J5" s="1"/>
      <c r="K5" s="1"/>
      <c r="L5" s="1"/>
    </row>
    <row r="6" spans="1:12" s="15" customFormat="1" ht="20.100000000000001" customHeight="1" x14ac:dyDescent="0.15">
      <c r="B6" s="1" t="s">
        <v>38</v>
      </c>
      <c r="D6" s="172" t="s">
        <v>30</v>
      </c>
      <c r="E6" s="172"/>
      <c r="F6" s="172"/>
      <c r="G6" s="172"/>
      <c r="H6" s="172"/>
      <c r="I6" s="172"/>
      <c r="J6" s="172"/>
      <c r="K6" s="172"/>
      <c r="L6" s="172"/>
    </row>
    <row r="7" spans="1:12" s="16" customFormat="1" ht="20.100000000000001" customHeight="1" x14ac:dyDescent="0.15">
      <c r="B7" s="1" t="s">
        <v>38</v>
      </c>
      <c r="D7" s="172" t="s">
        <v>31</v>
      </c>
      <c r="E7" s="172"/>
      <c r="F7" s="172"/>
      <c r="G7" s="172"/>
      <c r="H7" s="172"/>
      <c r="I7" s="172"/>
      <c r="J7" s="172"/>
      <c r="K7" s="172"/>
      <c r="L7" s="172"/>
    </row>
    <row r="8" spans="1:12" s="16" customFormat="1" ht="17.100000000000001" customHeight="1" x14ac:dyDescent="0.15">
      <c r="B8" s="1" t="s">
        <v>38</v>
      </c>
      <c r="D8" s="17"/>
      <c r="E8" s="17"/>
      <c r="F8" s="17"/>
      <c r="G8" s="17"/>
      <c r="H8" s="17"/>
      <c r="I8" s="17"/>
      <c r="J8" s="17"/>
      <c r="K8" s="17"/>
      <c r="L8" s="17"/>
    </row>
    <row r="9" spans="1:12" ht="33.950000000000003" customHeight="1" x14ac:dyDescent="0.15">
      <c r="B9" s="1" t="s">
        <v>38</v>
      </c>
      <c r="C9" s="31" t="s">
        <v>2</v>
      </c>
      <c r="D9" s="32"/>
      <c r="E9" s="173" t="s">
        <v>51</v>
      </c>
      <c r="F9" s="174"/>
      <c r="G9" s="174"/>
      <c r="H9" s="174"/>
      <c r="I9" s="174"/>
      <c r="J9" s="175"/>
      <c r="K9" s="2" t="s">
        <v>15</v>
      </c>
      <c r="L9" s="28" t="s">
        <v>53</v>
      </c>
    </row>
    <row r="10" spans="1:12" ht="15" customHeight="1" x14ac:dyDescent="0.15">
      <c r="B10" s="1" t="s">
        <v>38</v>
      </c>
      <c r="C10" s="31" t="s">
        <v>16</v>
      </c>
      <c r="D10" s="32"/>
      <c r="E10" s="176" t="s">
        <v>54</v>
      </c>
      <c r="F10" s="177"/>
      <c r="G10" s="178"/>
      <c r="H10" s="52"/>
      <c r="I10" s="6" t="s">
        <v>3</v>
      </c>
      <c r="J10" s="60" t="s">
        <v>115</v>
      </c>
      <c r="K10" s="2" t="s">
        <v>29</v>
      </c>
      <c r="L10" s="62" t="s">
        <v>113</v>
      </c>
    </row>
    <row r="11" spans="1:12" ht="15" customHeight="1" x14ac:dyDescent="0.15">
      <c r="B11" s="1" t="s">
        <v>38</v>
      </c>
      <c r="C11" s="31" t="s">
        <v>5</v>
      </c>
      <c r="D11" s="32"/>
      <c r="E11" s="179" t="s">
        <v>114</v>
      </c>
      <c r="F11" s="180"/>
      <c r="G11" s="181"/>
      <c r="H11" s="53"/>
      <c r="I11" s="2" t="s">
        <v>4</v>
      </c>
      <c r="J11" s="61" t="s">
        <v>114</v>
      </c>
      <c r="K11" s="2" t="s">
        <v>33</v>
      </c>
      <c r="L11" s="30" t="s">
        <v>109</v>
      </c>
    </row>
    <row r="12" spans="1:12" ht="14.1" customHeight="1" x14ac:dyDescent="0.15">
      <c r="B12" s="1" t="s">
        <v>38</v>
      </c>
      <c r="C12" s="5"/>
      <c r="E12" s="43"/>
      <c r="F12" s="43"/>
      <c r="G12" s="43"/>
      <c r="H12" s="43"/>
      <c r="I12" s="5"/>
      <c r="J12" s="44"/>
      <c r="K12" s="5"/>
      <c r="L12" s="58">
        <v>39813</v>
      </c>
    </row>
    <row r="13" spans="1:12" ht="14.1" customHeight="1" x14ac:dyDescent="0.15">
      <c r="B13" s="1" t="s">
        <v>38</v>
      </c>
      <c r="C13" s="45" t="s">
        <v>35</v>
      </c>
    </row>
    <row r="14" spans="1:12" ht="16.5" customHeight="1" x14ac:dyDescent="0.15">
      <c r="B14" s="1" t="s">
        <v>38</v>
      </c>
      <c r="C14" s="168" t="s">
        <v>19</v>
      </c>
      <c r="D14" s="169"/>
      <c r="E14" s="170"/>
      <c r="F14" s="56"/>
      <c r="G14" s="3" t="s">
        <v>18</v>
      </c>
      <c r="H14" s="3"/>
      <c r="I14" s="3" t="s">
        <v>20</v>
      </c>
      <c r="J14" s="3" t="s">
        <v>1</v>
      </c>
      <c r="K14" s="3" t="s">
        <v>14</v>
      </c>
      <c r="L14" s="4" t="s">
        <v>17</v>
      </c>
    </row>
    <row r="15" spans="1:12" ht="13.5" x14ac:dyDescent="0.15">
      <c r="B15" s="1" t="s">
        <v>38</v>
      </c>
      <c r="C15" s="38" t="s">
        <v>48</v>
      </c>
      <c r="D15" s="64" t="s">
        <v>55</v>
      </c>
      <c r="E15" s="55"/>
      <c r="F15" s="35"/>
      <c r="G15" s="65">
        <v>1</v>
      </c>
      <c r="H15" s="66">
        <v>1</v>
      </c>
      <c r="I15" s="18">
        <f>H15*1</f>
        <v>1</v>
      </c>
      <c r="J15" s="46">
        <v>1</v>
      </c>
      <c r="K15" s="11"/>
      <c r="L15" s="7"/>
    </row>
    <row r="16" spans="1:12" ht="13.5" x14ac:dyDescent="0.15">
      <c r="C16" s="39" t="s">
        <v>61</v>
      </c>
      <c r="D16" s="67" t="s">
        <v>56</v>
      </c>
      <c r="E16" s="68"/>
      <c r="F16" s="36"/>
      <c r="G16" s="69">
        <v>1</v>
      </c>
      <c r="H16" s="70">
        <v>1</v>
      </c>
      <c r="I16" s="19">
        <v>2</v>
      </c>
      <c r="J16" s="47">
        <v>2</v>
      </c>
      <c r="K16" s="12"/>
      <c r="L16" s="8"/>
    </row>
    <row r="17" spans="2:12" ht="13.5" x14ac:dyDescent="0.15">
      <c r="C17" s="39" t="s">
        <v>62</v>
      </c>
      <c r="D17" s="67" t="s">
        <v>57</v>
      </c>
      <c r="E17" s="68"/>
      <c r="F17" s="36"/>
      <c r="G17" s="69">
        <v>2</v>
      </c>
      <c r="H17" s="70">
        <v>2</v>
      </c>
      <c r="I17" s="19">
        <f>H17*1</f>
        <v>2</v>
      </c>
      <c r="J17" s="47">
        <v>2</v>
      </c>
      <c r="K17" s="12"/>
      <c r="L17" s="8" t="s">
        <v>107</v>
      </c>
    </row>
    <row r="18" spans="2:12" ht="13.5" x14ac:dyDescent="0.15">
      <c r="C18" s="39" t="s">
        <v>62</v>
      </c>
      <c r="D18" s="67" t="s">
        <v>58</v>
      </c>
      <c r="E18" s="68"/>
      <c r="F18" s="36"/>
      <c r="G18" s="69">
        <v>2</v>
      </c>
      <c r="H18" s="70">
        <v>2</v>
      </c>
      <c r="I18" s="19">
        <f>H18*1</f>
        <v>2</v>
      </c>
      <c r="J18" s="47">
        <v>2</v>
      </c>
      <c r="K18" s="12"/>
      <c r="L18" s="27"/>
    </row>
    <row r="19" spans="2:12" ht="13.5" x14ac:dyDescent="0.15">
      <c r="C19" s="39" t="s">
        <v>62</v>
      </c>
      <c r="D19" s="67" t="s">
        <v>59</v>
      </c>
      <c r="E19" s="68"/>
      <c r="F19" s="36"/>
      <c r="G19" s="69">
        <v>3</v>
      </c>
      <c r="H19" s="70">
        <v>2</v>
      </c>
      <c r="I19" s="19">
        <f>H19*1</f>
        <v>2</v>
      </c>
      <c r="J19" s="47"/>
      <c r="K19" s="12"/>
      <c r="L19" s="8"/>
    </row>
    <row r="20" spans="2:12" ht="13.5" x14ac:dyDescent="0.15">
      <c r="C20" s="39" t="s">
        <v>62</v>
      </c>
      <c r="D20" s="71" t="s">
        <v>60</v>
      </c>
      <c r="E20" s="72"/>
      <c r="F20" s="37"/>
      <c r="G20" s="73">
        <v>3</v>
      </c>
      <c r="H20" s="74">
        <v>2</v>
      </c>
      <c r="I20" s="19">
        <f>H20*1</f>
        <v>2</v>
      </c>
      <c r="J20" s="47">
        <v>2</v>
      </c>
      <c r="K20" s="12"/>
      <c r="L20" s="8"/>
    </row>
    <row r="21" spans="2:12" ht="13.5" x14ac:dyDescent="0.15">
      <c r="B21" s="1" t="s">
        <v>38</v>
      </c>
      <c r="C21" s="168" t="s">
        <v>0</v>
      </c>
      <c r="D21" s="169"/>
      <c r="E21" s="169"/>
      <c r="F21" s="169"/>
      <c r="G21" s="170"/>
      <c r="H21" s="57"/>
      <c r="I21" s="26">
        <f>SUM(I15:I20)</f>
        <v>11</v>
      </c>
      <c r="J21" s="49">
        <f>SUM(J15:J20)</f>
        <v>9</v>
      </c>
      <c r="K21" s="50" t="str">
        <f>IF(J21&gt;=7,"○","×")</f>
        <v>○</v>
      </c>
      <c r="L21" s="2" t="s">
        <v>6</v>
      </c>
    </row>
    <row r="22" spans="2:12" ht="13.5" x14ac:dyDescent="0.15">
      <c r="B22" s="1" t="s">
        <v>38</v>
      </c>
      <c r="C22" s="38" t="s">
        <v>47</v>
      </c>
      <c r="D22" s="64" t="s">
        <v>63</v>
      </c>
      <c r="E22" s="55"/>
      <c r="F22" s="35"/>
      <c r="G22" s="75">
        <v>1</v>
      </c>
      <c r="H22" s="76">
        <v>1</v>
      </c>
      <c r="I22" s="18">
        <f>H22*1</f>
        <v>1</v>
      </c>
      <c r="J22" s="46">
        <v>1</v>
      </c>
      <c r="K22" s="11"/>
      <c r="L22" s="9"/>
    </row>
    <row r="23" spans="2:12" ht="13.5" x14ac:dyDescent="0.15">
      <c r="C23" s="39" t="s">
        <v>47</v>
      </c>
      <c r="D23" s="67" t="s">
        <v>64</v>
      </c>
      <c r="E23" s="68"/>
      <c r="F23" s="36"/>
      <c r="G23" s="69">
        <v>1</v>
      </c>
      <c r="H23" s="70">
        <v>1</v>
      </c>
      <c r="I23" s="19">
        <f>H23*1</f>
        <v>1</v>
      </c>
      <c r="J23" s="47">
        <v>1</v>
      </c>
      <c r="K23" s="12"/>
      <c r="L23" s="8"/>
    </row>
    <row r="24" spans="2:12" ht="13.5" x14ac:dyDescent="0.15">
      <c r="C24" s="39" t="s">
        <v>47</v>
      </c>
      <c r="D24" s="67" t="s">
        <v>65</v>
      </c>
      <c r="E24" s="68"/>
      <c r="F24" s="36"/>
      <c r="G24" s="69">
        <v>2</v>
      </c>
      <c r="H24" s="70">
        <v>1</v>
      </c>
      <c r="I24" s="19">
        <v>2</v>
      </c>
      <c r="J24" s="47">
        <v>2</v>
      </c>
      <c r="K24" s="12"/>
      <c r="L24" s="8"/>
    </row>
    <row r="25" spans="2:12" ht="13.5" x14ac:dyDescent="0.15">
      <c r="C25" s="39" t="s">
        <v>47</v>
      </c>
      <c r="D25" s="67" t="s">
        <v>66</v>
      </c>
      <c r="E25" s="68"/>
      <c r="F25" s="36"/>
      <c r="G25" s="69">
        <v>2</v>
      </c>
      <c r="H25" s="70">
        <v>2</v>
      </c>
      <c r="I25" s="19">
        <f>H25*1</f>
        <v>2</v>
      </c>
      <c r="J25" s="47">
        <v>2</v>
      </c>
      <c r="K25" s="12"/>
      <c r="L25" s="8"/>
    </row>
    <row r="26" spans="2:12" ht="13.5" x14ac:dyDescent="0.15">
      <c r="C26" s="39" t="s">
        <v>47</v>
      </c>
      <c r="D26" s="71" t="s">
        <v>67</v>
      </c>
      <c r="E26" s="72"/>
      <c r="F26" s="37"/>
      <c r="G26" s="73">
        <v>3</v>
      </c>
      <c r="H26" s="74">
        <v>1</v>
      </c>
      <c r="I26" s="19">
        <f>H26*1</f>
        <v>1</v>
      </c>
      <c r="J26" s="47"/>
      <c r="K26" s="12"/>
      <c r="L26" s="8"/>
    </row>
    <row r="27" spans="2:12" ht="13.5" x14ac:dyDescent="0.15">
      <c r="B27" s="1" t="s">
        <v>38</v>
      </c>
      <c r="C27" s="168" t="s">
        <v>0</v>
      </c>
      <c r="D27" s="169"/>
      <c r="E27" s="169"/>
      <c r="F27" s="169"/>
      <c r="G27" s="170"/>
      <c r="H27" s="57"/>
      <c r="I27" s="26">
        <f>SUM(I22:I26)</f>
        <v>7</v>
      </c>
      <c r="J27" s="49">
        <f>SUM(J22:J26)</f>
        <v>6</v>
      </c>
      <c r="K27" s="50" t="str">
        <f>IF(J27&gt;=7,"○","×")</f>
        <v>×</v>
      </c>
      <c r="L27" s="2" t="s">
        <v>6</v>
      </c>
    </row>
    <row r="28" spans="2:12" ht="13.5" x14ac:dyDescent="0.15">
      <c r="B28" s="1" t="s">
        <v>38</v>
      </c>
      <c r="C28" s="38" t="s">
        <v>46</v>
      </c>
      <c r="D28" s="64" t="s">
        <v>69</v>
      </c>
      <c r="E28" s="55"/>
      <c r="F28" s="35"/>
      <c r="G28" s="75">
        <v>1</v>
      </c>
      <c r="H28" s="76">
        <v>1</v>
      </c>
      <c r="I28" s="18">
        <f>H28*1</f>
        <v>1</v>
      </c>
      <c r="J28" s="46">
        <v>1</v>
      </c>
      <c r="K28" s="11"/>
      <c r="L28" s="9"/>
    </row>
    <row r="29" spans="2:12" ht="13.5" x14ac:dyDescent="0.15">
      <c r="C29" s="39" t="s">
        <v>68</v>
      </c>
      <c r="D29" s="67" t="s">
        <v>70</v>
      </c>
      <c r="E29" s="68"/>
      <c r="F29" s="36"/>
      <c r="G29" s="69">
        <v>1</v>
      </c>
      <c r="H29" s="70">
        <v>2</v>
      </c>
      <c r="I29" s="19">
        <f>H29*1</f>
        <v>2</v>
      </c>
      <c r="J29" s="47">
        <v>2</v>
      </c>
      <c r="K29" s="12"/>
      <c r="L29" s="8"/>
    </row>
    <row r="30" spans="2:12" ht="13.5" x14ac:dyDescent="0.15">
      <c r="C30" s="39" t="s">
        <v>68</v>
      </c>
      <c r="D30" s="67" t="s">
        <v>71</v>
      </c>
      <c r="E30" s="68"/>
      <c r="F30" s="36"/>
      <c r="G30" s="69">
        <v>2</v>
      </c>
      <c r="H30" s="70">
        <v>1</v>
      </c>
      <c r="I30" s="19">
        <f>H30*1</f>
        <v>1</v>
      </c>
      <c r="J30" s="47"/>
      <c r="K30" s="12"/>
      <c r="L30" s="8"/>
    </row>
    <row r="31" spans="2:12" ht="13.5" x14ac:dyDescent="0.15">
      <c r="C31" s="39" t="s">
        <v>68</v>
      </c>
      <c r="D31" s="67" t="s">
        <v>72</v>
      </c>
      <c r="E31" s="68"/>
      <c r="F31" s="36"/>
      <c r="G31" s="69">
        <v>2</v>
      </c>
      <c r="H31" s="70">
        <v>1</v>
      </c>
      <c r="I31" s="19">
        <v>2</v>
      </c>
      <c r="J31" s="47">
        <v>2</v>
      </c>
      <c r="K31" s="12"/>
      <c r="L31" s="8"/>
    </row>
    <row r="32" spans="2:12" ht="13.5" x14ac:dyDescent="0.15">
      <c r="C32" s="39" t="s">
        <v>68</v>
      </c>
      <c r="D32" s="71" t="s">
        <v>73</v>
      </c>
      <c r="E32" s="72"/>
      <c r="F32" s="37"/>
      <c r="G32" s="73">
        <v>3</v>
      </c>
      <c r="H32" s="74">
        <v>1</v>
      </c>
      <c r="I32" s="19">
        <v>2</v>
      </c>
      <c r="J32" s="47">
        <v>2</v>
      </c>
      <c r="K32" s="12"/>
      <c r="L32" s="8"/>
    </row>
    <row r="33" spans="2:12" ht="13.5" x14ac:dyDescent="0.15">
      <c r="B33" s="1" t="s">
        <v>38</v>
      </c>
      <c r="C33" s="168" t="s">
        <v>0</v>
      </c>
      <c r="D33" s="169"/>
      <c r="E33" s="169"/>
      <c r="F33" s="169"/>
      <c r="G33" s="170"/>
      <c r="H33" s="57"/>
      <c r="I33" s="26">
        <f>SUM(I28:I32)</f>
        <v>8</v>
      </c>
      <c r="J33" s="49">
        <f>SUM(J28:J32)</f>
        <v>7</v>
      </c>
      <c r="K33" s="50" t="str">
        <f>IF(J33&gt;=2,"○","×")</f>
        <v>○</v>
      </c>
      <c r="L33" s="2" t="s">
        <v>7</v>
      </c>
    </row>
    <row r="34" spans="2:12" ht="13.5" x14ac:dyDescent="0.15">
      <c r="B34" s="1" t="s">
        <v>38</v>
      </c>
      <c r="C34" s="38" t="s">
        <v>45</v>
      </c>
      <c r="D34" s="64" t="s">
        <v>75</v>
      </c>
      <c r="E34" s="55"/>
      <c r="F34" s="35"/>
      <c r="G34" s="75">
        <v>1</v>
      </c>
      <c r="H34" s="76">
        <v>2</v>
      </c>
      <c r="I34" s="18">
        <f>H34*1</f>
        <v>2</v>
      </c>
      <c r="J34" s="46">
        <v>2</v>
      </c>
      <c r="K34" s="11"/>
      <c r="L34" s="9"/>
    </row>
    <row r="35" spans="2:12" ht="13.5" x14ac:dyDescent="0.15">
      <c r="C35" s="39" t="s">
        <v>74</v>
      </c>
      <c r="D35" s="67" t="s">
        <v>76</v>
      </c>
      <c r="E35" s="68"/>
      <c r="F35" s="36"/>
      <c r="G35" s="69">
        <v>1</v>
      </c>
      <c r="H35" s="70">
        <v>2</v>
      </c>
      <c r="I35" s="19">
        <f>H35*1</f>
        <v>2</v>
      </c>
      <c r="J35" s="47">
        <v>2</v>
      </c>
      <c r="K35" s="12"/>
      <c r="L35" s="8"/>
    </row>
    <row r="36" spans="2:12" ht="13.5" x14ac:dyDescent="0.15">
      <c r="C36" s="39" t="s">
        <v>74</v>
      </c>
      <c r="D36" s="67" t="s">
        <v>77</v>
      </c>
      <c r="E36" s="68"/>
      <c r="F36" s="36"/>
      <c r="G36" s="69">
        <v>2</v>
      </c>
      <c r="H36" s="70">
        <v>1</v>
      </c>
      <c r="I36" s="19">
        <f>H36*1</f>
        <v>1</v>
      </c>
      <c r="J36" s="47">
        <v>1</v>
      </c>
      <c r="K36" s="12"/>
      <c r="L36" s="8"/>
    </row>
    <row r="37" spans="2:12" ht="13.5" x14ac:dyDescent="0.15">
      <c r="C37" s="39" t="s">
        <v>74</v>
      </c>
      <c r="D37" s="67" t="s">
        <v>78</v>
      </c>
      <c r="E37" s="68"/>
      <c r="F37" s="36"/>
      <c r="G37" s="69">
        <v>2</v>
      </c>
      <c r="H37" s="70">
        <v>1</v>
      </c>
      <c r="I37" s="19">
        <f>H37*1</f>
        <v>1</v>
      </c>
      <c r="J37" s="47">
        <v>1</v>
      </c>
      <c r="K37" s="12"/>
      <c r="L37" s="8"/>
    </row>
    <row r="38" spans="2:12" ht="13.5" x14ac:dyDescent="0.15">
      <c r="C38" s="39" t="s">
        <v>74</v>
      </c>
      <c r="D38" s="71" t="s">
        <v>79</v>
      </c>
      <c r="E38" s="72"/>
      <c r="F38" s="37"/>
      <c r="G38" s="73">
        <v>3</v>
      </c>
      <c r="H38" s="74">
        <v>2</v>
      </c>
      <c r="I38" s="19">
        <f>H38*1</f>
        <v>2</v>
      </c>
      <c r="J38" s="47"/>
      <c r="K38" s="12"/>
      <c r="L38" s="8"/>
    </row>
    <row r="39" spans="2:12" ht="13.5" x14ac:dyDescent="0.15">
      <c r="B39" s="1" t="s">
        <v>38</v>
      </c>
      <c r="C39" s="168" t="s">
        <v>0</v>
      </c>
      <c r="D39" s="169"/>
      <c r="E39" s="169"/>
      <c r="F39" s="169"/>
      <c r="G39" s="170"/>
      <c r="H39" s="57"/>
      <c r="I39" s="26">
        <f>SUM(I34:I38)</f>
        <v>8</v>
      </c>
      <c r="J39" s="49">
        <f>SUM(J34:J38)</f>
        <v>6</v>
      </c>
      <c r="K39" s="50" t="str">
        <f>IF(J39&gt;=2,"○","×")</f>
        <v>○</v>
      </c>
      <c r="L39" s="2" t="s">
        <v>7</v>
      </c>
    </row>
    <row r="40" spans="2:12" ht="13.5" x14ac:dyDescent="0.15">
      <c r="B40" s="1" t="s">
        <v>38</v>
      </c>
      <c r="C40" s="40" t="s">
        <v>44</v>
      </c>
      <c r="D40" s="64" t="s">
        <v>80</v>
      </c>
      <c r="E40" s="55"/>
      <c r="F40" s="35"/>
      <c r="G40" s="75">
        <v>1</v>
      </c>
      <c r="H40" s="76">
        <v>1</v>
      </c>
      <c r="I40" s="18">
        <f>H40*1</f>
        <v>1</v>
      </c>
      <c r="J40" s="46">
        <v>1</v>
      </c>
      <c r="K40" s="11"/>
      <c r="L40" s="9"/>
    </row>
    <row r="41" spans="2:12" ht="13.5" x14ac:dyDescent="0.15">
      <c r="C41" s="41" t="s">
        <v>85</v>
      </c>
      <c r="D41" s="67" t="s">
        <v>81</v>
      </c>
      <c r="E41" s="68"/>
      <c r="F41" s="36"/>
      <c r="G41" s="69">
        <v>1</v>
      </c>
      <c r="H41" s="70">
        <v>2</v>
      </c>
      <c r="I41" s="19">
        <f>H41*1</f>
        <v>2</v>
      </c>
      <c r="J41" s="47">
        <v>2</v>
      </c>
      <c r="K41" s="12"/>
      <c r="L41" s="8"/>
    </row>
    <row r="42" spans="2:12" ht="13.5" x14ac:dyDescent="0.15">
      <c r="C42" s="41" t="s">
        <v>85</v>
      </c>
      <c r="D42" s="67" t="s">
        <v>82</v>
      </c>
      <c r="E42" s="68"/>
      <c r="F42" s="36"/>
      <c r="G42" s="69">
        <v>2</v>
      </c>
      <c r="H42" s="70">
        <v>2</v>
      </c>
      <c r="I42" s="19">
        <f>H42*1</f>
        <v>2</v>
      </c>
      <c r="J42" s="47">
        <v>2</v>
      </c>
      <c r="K42" s="12"/>
      <c r="L42" s="8"/>
    </row>
    <row r="43" spans="2:12" ht="13.5" x14ac:dyDescent="0.15">
      <c r="C43" s="41" t="s">
        <v>85</v>
      </c>
      <c r="D43" s="67" t="s">
        <v>83</v>
      </c>
      <c r="E43" s="68"/>
      <c r="F43" s="36"/>
      <c r="G43" s="69">
        <v>2</v>
      </c>
      <c r="H43" s="70">
        <v>1</v>
      </c>
      <c r="I43" s="19">
        <f>H43*1</f>
        <v>1</v>
      </c>
      <c r="J43" s="47">
        <v>1</v>
      </c>
      <c r="K43" s="12"/>
      <c r="L43" s="8" t="s">
        <v>108</v>
      </c>
    </row>
    <row r="44" spans="2:12" ht="13.5" x14ac:dyDescent="0.15">
      <c r="C44" s="41" t="s">
        <v>85</v>
      </c>
      <c r="D44" s="71" t="s">
        <v>84</v>
      </c>
      <c r="E44" s="72"/>
      <c r="F44" s="37"/>
      <c r="G44" s="73">
        <v>3</v>
      </c>
      <c r="H44" s="74">
        <v>2</v>
      </c>
      <c r="I44" s="19">
        <f>H44*1</f>
        <v>2</v>
      </c>
      <c r="J44" s="47">
        <v>2</v>
      </c>
      <c r="K44" s="12"/>
      <c r="L44" s="8"/>
    </row>
    <row r="45" spans="2:12" ht="13.5" x14ac:dyDescent="0.15">
      <c r="B45" s="1" t="s">
        <v>38</v>
      </c>
      <c r="C45" s="168" t="s">
        <v>0</v>
      </c>
      <c r="D45" s="169"/>
      <c r="E45" s="169"/>
      <c r="F45" s="169"/>
      <c r="G45" s="170"/>
      <c r="H45" s="57"/>
      <c r="I45" s="26">
        <f>SUM(I40:I44)</f>
        <v>8</v>
      </c>
      <c r="J45" s="49">
        <f>SUM(J40:J44)</f>
        <v>8</v>
      </c>
      <c r="K45" s="50" t="str">
        <f>IF(J45&gt;=4,"○","*")</f>
        <v>○</v>
      </c>
      <c r="L45" s="2" t="s">
        <v>8</v>
      </c>
    </row>
    <row r="46" spans="2:12" ht="13.5" x14ac:dyDescent="0.15">
      <c r="B46" s="1" t="s">
        <v>38</v>
      </c>
      <c r="C46" s="40" t="s">
        <v>43</v>
      </c>
      <c r="D46" s="64" t="s">
        <v>86</v>
      </c>
      <c r="E46" s="55"/>
      <c r="F46" s="35"/>
      <c r="G46" s="75">
        <v>1</v>
      </c>
      <c r="H46" s="76">
        <v>1</v>
      </c>
      <c r="I46" s="18">
        <f>H46*1</f>
        <v>1</v>
      </c>
      <c r="J46" s="46">
        <v>1</v>
      </c>
      <c r="K46" s="11"/>
      <c r="L46" s="9"/>
    </row>
    <row r="47" spans="2:12" ht="13.5" x14ac:dyDescent="0.15">
      <c r="C47" s="41" t="s">
        <v>91</v>
      </c>
      <c r="D47" s="67" t="s">
        <v>87</v>
      </c>
      <c r="E47" s="68"/>
      <c r="F47" s="36"/>
      <c r="G47" s="69">
        <v>2</v>
      </c>
      <c r="H47" s="70">
        <v>1</v>
      </c>
      <c r="I47" s="19">
        <f>H47*1</f>
        <v>1</v>
      </c>
      <c r="J47" s="47"/>
      <c r="K47" s="12"/>
      <c r="L47" s="27"/>
    </row>
    <row r="48" spans="2:12" ht="13.5" x14ac:dyDescent="0.15">
      <c r="C48" s="41" t="s">
        <v>91</v>
      </c>
      <c r="D48" s="67" t="s">
        <v>88</v>
      </c>
      <c r="E48" s="68"/>
      <c r="F48" s="36"/>
      <c r="G48" s="69">
        <v>2</v>
      </c>
      <c r="H48" s="70">
        <v>2</v>
      </c>
      <c r="I48" s="19">
        <f>H48*1</f>
        <v>2</v>
      </c>
      <c r="J48" s="47">
        <v>2</v>
      </c>
      <c r="K48" s="12"/>
      <c r="L48" s="8"/>
    </row>
    <row r="49" spans="2:12" ht="13.5" x14ac:dyDescent="0.15">
      <c r="C49" s="41" t="s">
        <v>91</v>
      </c>
      <c r="D49" s="67" t="s">
        <v>89</v>
      </c>
      <c r="E49" s="68"/>
      <c r="F49" s="36"/>
      <c r="G49" s="69">
        <v>3</v>
      </c>
      <c r="H49" s="70">
        <v>2</v>
      </c>
      <c r="I49" s="19">
        <f>H49*1</f>
        <v>2</v>
      </c>
      <c r="J49" s="47">
        <v>2</v>
      </c>
      <c r="K49" s="12"/>
      <c r="L49" s="27"/>
    </row>
    <row r="50" spans="2:12" ht="13.5" x14ac:dyDescent="0.15">
      <c r="C50" s="41" t="s">
        <v>91</v>
      </c>
      <c r="D50" s="71" t="s">
        <v>90</v>
      </c>
      <c r="E50" s="72"/>
      <c r="F50" s="37"/>
      <c r="G50" s="73">
        <v>4</v>
      </c>
      <c r="H50" s="74">
        <v>1</v>
      </c>
      <c r="I50" s="19">
        <v>2</v>
      </c>
      <c r="J50" s="47">
        <v>2</v>
      </c>
      <c r="K50" s="12"/>
      <c r="L50" s="8"/>
    </row>
    <row r="51" spans="2:12" ht="13.5" x14ac:dyDescent="0.15">
      <c r="B51" s="1" t="s">
        <v>38</v>
      </c>
      <c r="C51" s="168" t="s">
        <v>0</v>
      </c>
      <c r="D51" s="169"/>
      <c r="E51" s="169"/>
      <c r="F51" s="169"/>
      <c r="G51" s="170"/>
      <c r="H51" s="57"/>
      <c r="I51" s="26">
        <f>SUM(I46:I50)</f>
        <v>8</v>
      </c>
      <c r="J51" s="49">
        <f>SUM(J46:J50)</f>
        <v>7</v>
      </c>
      <c r="K51" s="50" t="str">
        <f>IF(J51&gt;=3,"○","×")</f>
        <v>○</v>
      </c>
      <c r="L51" s="2" t="s">
        <v>9</v>
      </c>
    </row>
    <row r="52" spans="2:12" ht="13.5" x14ac:dyDescent="0.15">
      <c r="B52" s="1" t="s">
        <v>38</v>
      </c>
      <c r="C52" s="40" t="s">
        <v>42</v>
      </c>
      <c r="D52" s="64" t="s">
        <v>92</v>
      </c>
      <c r="E52" s="55"/>
      <c r="F52" s="35"/>
      <c r="G52" s="75">
        <v>1</v>
      </c>
      <c r="H52" s="76">
        <v>1</v>
      </c>
      <c r="I52" s="18">
        <f>H52*1</f>
        <v>1</v>
      </c>
      <c r="J52" s="46"/>
      <c r="K52" s="11"/>
      <c r="L52" s="9"/>
    </row>
    <row r="53" spans="2:12" ht="13.5" x14ac:dyDescent="0.15">
      <c r="C53" s="41" t="s">
        <v>42</v>
      </c>
      <c r="D53" s="67" t="s">
        <v>93</v>
      </c>
      <c r="E53" s="68"/>
      <c r="F53" s="36"/>
      <c r="G53" s="69">
        <v>2</v>
      </c>
      <c r="H53" s="70">
        <v>1</v>
      </c>
      <c r="I53" s="19">
        <v>2</v>
      </c>
      <c r="J53" s="47">
        <v>2</v>
      </c>
      <c r="K53" s="12"/>
      <c r="L53" s="8"/>
    </row>
    <row r="54" spans="2:12" ht="13.5" x14ac:dyDescent="0.15">
      <c r="C54" s="41" t="s">
        <v>42</v>
      </c>
      <c r="D54" s="67" t="s">
        <v>94</v>
      </c>
      <c r="E54" s="68"/>
      <c r="F54" s="36"/>
      <c r="G54" s="69">
        <v>3</v>
      </c>
      <c r="H54" s="70">
        <v>2</v>
      </c>
      <c r="I54" s="19">
        <f>H54*1</f>
        <v>2</v>
      </c>
      <c r="J54" s="47">
        <v>2</v>
      </c>
      <c r="K54" s="12"/>
      <c r="L54" s="8"/>
    </row>
    <row r="55" spans="2:12" ht="13.5" x14ac:dyDescent="0.15">
      <c r="C55" s="41" t="s">
        <v>42</v>
      </c>
      <c r="D55" s="67" t="s">
        <v>95</v>
      </c>
      <c r="E55" s="68"/>
      <c r="F55" s="36"/>
      <c r="G55" s="69">
        <v>3</v>
      </c>
      <c r="H55" s="70">
        <v>2</v>
      </c>
      <c r="I55" s="19">
        <f>H55*1</f>
        <v>2</v>
      </c>
      <c r="J55" s="47">
        <v>2</v>
      </c>
      <c r="K55" s="12"/>
      <c r="L55" s="8"/>
    </row>
    <row r="56" spans="2:12" ht="13.5" x14ac:dyDescent="0.15">
      <c r="C56" s="41" t="s">
        <v>42</v>
      </c>
      <c r="D56" s="71" t="s">
        <v>96</v>
      </c>
      <c r="E56" s="72"/>
      <c r="F56" s="37"/>
      <c r="G56" s="73">
        <v>4</v>
      </c>
      <c r="H56" s="74">
        <v>1</v>
      </c>
      <c r="I56" s="19">
        <v>2</v>
      </c>
      <c r="J56" s="47">
        <v>2</v>
      </c>
      <c r="K56" s="12"/>
      <c r="L56" s="8"/>
    </row>
    <row r="57" spans="2:12" ht="13.5" x14ac:dyDescent="0.15">
      <c r="B57" s="1" t="s">
        <v>38</v>
      </c>
      <c r="C57" s="168" t="s">
        <v>0</v>
      </c>
      <c r="D57" s="169"/>
      <c r="E57" s="169"/>
      <c r="F57" s="169"/>
      <c r="G57" s="170"/>
      <c r="H57" s="57"/>
      <c r="I57" s="26">
        <f>SUM(I52:I56)</f>
        <v>9</v>
      </c>
      <c r="J57" s="49">
        <f>SUM(J52:J56)</f>
        <v>8</v>
      </c>
      <c r="K57" s="50" t="str">
        <f>IF(J57&gt;=2,"○","×")</f>
        <v>○</v>
      </c>
      <c r="L57" s="2" t="s">
        <v>7</v>
      </c>
    </row>
    <row r="58" spans="2:12" ht="13.5" x14ac:dyDescent="0.15">
      <c r="B58" s="1" t="s">
        <v>38</v>
      </c>
      <c r="C58" s="38" t="s">
        <v>41</v>
      </c>
      <c r="D58" s="64" t="s">
        <v>97</v>
      </c>
      <c r="E58" s="55"/>
      <c r="F58" s="35"/>
      <c r="G58" s="75">
        <v>1</v>
      </c>
      <c r="H58" s="76">
        <v>1</v>
      </c>
      <c r="I58" s="18">
        <f>H58*1</f>
        <v>1</v>
      </c>
      <c r="J58" s="46">
        <v>1</v>
      </c>
      <c r="K58" s="11"/>
      <c r="L58" s="9"/>
    </row>
    <row r="59" spans="2:12" ht="13.5" x14ac:dyDescent="0.15">
      <c r="C59" s="39" t="s">
        <v>100</v>
      </c>
      <c r="D59" s="67" t="s">
        <v>98</v>
      </c>
      <c r="E59" s="68"/>
      <c r="F59" s="36"/>
      <c r="G59" s="69">
        <v>2</v>
      </c>
      <c r="H59" s="70">
        <v>1</v>
      </c>
      <c r="I59" s="19">
        <f>H59*1</f>
        <v>1</v>
      </c>
      <c r="J59" s="47"/>
      <c r="K59" s="12"/>
      <c r="L59" s="8"/>
    </row>
    <row r="60" spans="2:12" ht="13.5" x14ac:dyDescent="0.15">
      <c r="C60" s="39" t="s">
        <v>100</v>
      </c>
      <c r="D60" s="71" t="s">
        <v>99</v>
      </c>
      <c r="E60" s="72"/>
      <c r="F60" s="37"/>
      <c r="G60" s="73">
        <v>3</v>
      </c>
      <c r="H60" s="74">
        <v>2</v>
      </c>
      <c r="I60" s="19">
        <f>H60*1</f>
        <v>2</v>
      </c>
      <c r="J60" s="47">
        <v>2</v>
      </c>
      <c r="K60" s="12"/>
      <c r="L60" s="8"/>
    </row>
    <row r="61" spans="2:12" ht="13.5" x14ac:dyDescent="0.15">
      <c r="B61" s="1" t="s">
        <v>38</v>
      </c>
      <c r="C61" s="168" t="s">
        <v>0</v>
      </c>
      <c r="D61" s="169"/>
      <c r="E61" s="169"/>
      <c r="F61" s="169"/>
      <c r="G61" s="170"/>
      <c r="H61" s="57"/>
      <c r="I61" s="26">
        <f>SUM(I58:I60)</f>
        <v>4</v>
      </c>
      <c r="J61" s="49">
        <f>SUM(J58:J60)</f>
        <v>3</v>
      </c>
      <c r="K61" s="50" t="str">
        <f>IF(J61&gt;=2,"○","×")</f>
        <v>○</v>
      </c>
      <c r="L61" s="2" t="s">
        <v>26</v>
      </c>
    </row>
    <row r="62" spans="2:12" ht="13.5" x14ac:dyDescent="0.15">
      <c r="B62" s="1" t="s">
        <v>38</v>
      </c>
      <c r="C62" s="38" t="s">
        <v>40</v>
      </c>
      <c r="D62" s="59" t="s">
        <v>101</v>
      </c>
      <c r="E62" s="77"/>
      <c r="F62" s="77"/>
      <c r="G62" s="65">
        <v>1</v>
      </c>
      <c r="H62" s="66">
        <v>1</v>
      </c>
      <c r="I62" s="18">
        <f>H62*1</f>
        <v>1</v>
      </c>
      <c r="J62" s="46"/>
      <c r="K62" s="11"/>
      <c r="L62" s="9"/>
    </row>
    <row r="63" spans="2:12" ht="13.5" x14ac:dyDescent="0.15">
      <c r="C63" s="78" t="s">
        <v>40</v>
      </c>
      <c r="D63" s="71" t="s">
        <v>102</v>
      </c>
      <c r="E63" s="72"/>
      <c r="F63" s="37"/>
      <c r="G63" s="79">
        <v>3</v>
      </c>
      <c r="H63" s="80">
        <v>1</v>
      </c>
      <c r="I63" s="19">
        <v>2</v>
      </c>
      <c r="J63" s="47">
        <v>2</v>
      </c>
      <c r="K63" s="12"/>
      <c r="L63" s="8"/>
    </row>
    <row r="64" spans="2:12" ht="13.5" x14ac:dyDescent="0.15">
      <c r="B64" s="1" t="s">
        <v>38</v>
      </c>
      <c r="C64" s="168" t="s">
        <v>0</v>
      </c>
      <c r="D64" s="169"/>
      <c r="E64" s="169"/>
      <c r="F64" s="169"/>
      <c r="G64" s="170"/>
      <c r="H64" s="57"/>
      <c r="I64" s="26">
        <f>SUM(I62:I63)</f>
        <v>3</v>
      </c>
      <c r="J64" s="49">
        <f>SUM(J62:J63)</f>
        <v>2</v>
      </c>
      <c r="K64" s="50" t="str">
        <f>IF(J64&gt;=1,"○","×")</f>
        <v>○</v>
      </c>
      <c r="L64" s="2" t="s">
        <v>10</v>
      </c>
    </row>
    <row r="65" spans="2:12" ht="13.5" x14ac:dyDescent="0.15">
      <c r="B65" s="1" t="s">
        <v>38</v>
      </c>
      <c r="C65" s="54" t="s">
        <v>103</v>
      </c>
      <c r="D65" s="64" t="s">
        <v>104</v>
      </c>
      <c r="E65" s="55"/>
      <c r="F65" s="35"/>
      <c r="G65" s="75">
        <v>1</v>
      </c>
      <c r="H65" s="76">
        <v>1</v>
      </c>
      <c r="I65" s="18">
        <v>2</v>
      </c>
      <c r="J65" s="46">
        <v>2</v>
      </c>
      <c r="K65" s="11"/>
      <c r="L65" s="9"/>
    </row>
    <row r="66" spans="2:12" ht="13.5" x14ac:dyDescent="0.15">
      <c r="C66" s="41" t="s">
        <v>103</v>
      </c>
      <c r="D66" s="67" t="s">
        <v>105</v>
      </c>
      <c r="E66" s="68"/>
      <c r="F66" s="36"/>
      <c r="G66" s="69">
        <v>2</v>
      </c>
      <c r="H66" s="70">
        <v>1</v>
      </c>
      <c r="I66" s="19">
        <v>2</v>
      </c>
      <c r="J66" s="47">
        <v>2</v>
      </c>
      <c r="K66" s="12"/>
      <c r="L66" s="8"/>
    </row>
    <row r="67" spans="2:12" ht="13.5" x14ac:dyDescent="0.15">
      <c r="C67" s="42" t="s">
        <v>103</v>
      </c>
      <c r="D67" s="71" t="s">
        <v>106</v>
      </c>
      <c r="E67" s="72"/>
      <c r="F67" s="37"/>
      <c r="G67" s="73">
        <v>3</v>
      </c>
      <c r="H67" s="80">
        <v>2</v>
      </c>
      <c r="I67" s="19">
        <f>H67*1</f>
        <v>2</v>
      </c>
      <c r="J67" s="48">
        <v>2</v>
      </c>
      <c r="K67" s="33"/>
      <c r="L67" s="34"/>
    </row>
    <row r="68" spans="2:12" ht="13.5" x14ac:dyDescent="0.15">
      <c r="B68" s="1" t="s">
        <v>38</v>
      </c>
      <c r="C68" s="168" t="s">
        <v>0</v>
      </c>
      <c r="D68" s="185"/>
      <c r="E68" s="186"/>
      <c r="F68" s="56"/>
      <c r="G68" s="10"/>
      <c r="H68" s="10"/>
      <c r="I68" s="20">
        <f>SUM(I65:I67)</f>
        <v>6</v>
      </c>
      <c r="J68" s="49">
        <f>SUM(J65:J67)</f>
        <v>6</v>
      </c>
      <c r="K68" s="51" t="s">
        <v>50</v>
      </c>
      <c r="L68" s="2" t="s">
        <v>13</v>
      </c>
    </row>
    <row r="69" spans="2:12" ht="13.5" x14ac:dyDescent="0.15">
      <c r="B69" s="1" t="s">
        <v>38</v>
      </c>
      <c r="C69" s="168" t="s">
        <v>27</v>
      </c>
      <c r="D69" s="169"/>
      <c r="E69" s="169"/>
      <c r="F69" s="169"/>
      <c r="G69" s="170"/>
      <c r="H69" s="13"/>
      <c r="I69" s="20">
        <f>SUM(I64,I61,I57,I51,I45,I39,I33,I27,I21)</f>
        <v>66</v>
      </c>
      <c r="J69" s="49">
        <f>SUM(J64,J61,J57,J51,J45,J39,J33,J27,J21)</f>
        <v>56</v>
      </c>
      <c r="K69" s="50" t="str">
        <f>IF(J69&gt;=30,"○","×")</f>
        <v>○</v>
      </c>
      <c r="L69" s="2" t="s">
        <v>25</v>
      </c>
    </row>
    <row r="70" spans="2:12" ht="13.5" x14ac:dyDescent="0.15">
      <c r="B70" s="1" t="s">
        <v>38</v>
      </c>
      <c r="C70" s="168" t="s">
        <v>34</v>
      </c>
      <c r="D70" s="169"/>
      <c r="E70" s="169"/>
      <c r="F70" s="169"/>
      <c r="G70" s="170"/>
      <c r="H70" s="14"/>
      <c r="I70" s="20">
        <f>SUM(I68:I69)</f>
        <v>72</v>
      </c>
      <c r="J70" s="49">
        <f>SUM(J68:J69)</f>
        <v>62</v>
      </c>
      <c r="K70" s="50" t="str">
        <f>IF(J70 &gt;=40,"○","×")</f>
        <v>○</v>
      </c>
      <c r="L70" s="2" t="s">
        <v>36</v>
      </c>
    </row>
    <row r="71" spans="2:12" s="22" customFormat="1" ht="20.100000000000001" customHeight="1" x14ac:dyDescent="0.15">
      <c r="B71" s="22" t="s">
        <v>38</v>
      </c>
      <c r="D71" s="23"/>
      <c r="I71" s="81" t="s">
        <v>21</v>
      </c>
      <c r="J71" s="82"/>
      <c r="K71" s="83" t="str">
        <f>IF(J70&gt;=60,"○",IF(J70&lt;40,"×",""))</f>
        <v>○</v>
      </c>
      <c r="L71" s="84" t="s">
        <v>37</v>
      </c>
    </row>
    <row r="72" spans="2:12" s="22" customFormat="1" ht="20.100000000000001" customHeight="1" x14ac:dyDescent="0.15">
      <c r="B72" s="22" t="s">
        <v>38</v>
      </c>
      <c r="D72" s="23"/>
      <c r="E72" s="85"/>
      <c r="F72" s="85"/>
      <c r="I72" s="86" t="s">
        <v>22</v>
      </c>
      <c r="J72" s="87"/>
      <c r="K72" s="88" t="str">
        <f>IF(J70&gt;=50,IF(J70&lt;40,"○",""),"")</f>
        <v/>
      </c>
      <c r="L72" s="89" t="s">
        <v>28</v>
      </c>
    </row>
    <row r="73" spans="2:12" s="22" customFormat="1" ht="20.100000000000001" customHeight="1" x14ac:dyDescent="0.15">
      <c r="B73" s="22" t="s">
        <v>38</v>
      </c>
      <c r="D73" s="23"/>
      <c r="I73" s="90" t="s">
        <v>23</v>
      </c>
      <c r="J73" s="91"/>
      <c r="K73" s="92" t="str">
        <f>IF(J70&gt;=40,IF(J70&lt;40,"○",""),"")</f>
        <v/>
      </c>
      <c r="L73" s="93" t="s">
        <v>24</v>
      </c>
    </row>
    <row r="74" spans="2:12" x14ac:dyDescent="0.15">
      <c r="B74" s="1" t="s">
        <v>38</v>
      </c>
    </row>
    <row r="75" spans="2:12" s="22" customFormat="1" ht="17.100000000000001" customHeight="1" x14ac:dyDescent="0.15">
      <c r="B75" s="1" t="s">
        <v>38</v>
      </c>
      <c r="D75" s="23" t="s">
        <v>32</v>
      </c>
      <c r="E75" s="24"/>
      <c r="F75" s="24"/>
      <c r="G75" s="23"/>
      <c r="H75" s="23"/>
      <c r="I75" s="23"/>
      <c r="J75" s="23"/>
      <c r="K75" s="25"/>
    </row>
    <row r="76" spans="2:12" x14ac:dyDescent="0.15">
      <c r="B76" s="1" t="s">
        <v>38</v>
      </c>
      <c r="E76" s="5"/>
      <c r="F76" s="5"/>
      <c r="G76" s="5"/>
      <c r="H76" s="5"/>
      <c r="I76" s="5"/>
      <c r="J76" s="5"/>
      <c r="K76" s="5"/>
    </row>
    <row r="77" spans="2:12" ht="14.25" x14ac:dyDescent="0.15">
      <c r="B77" s="1" t="s">
        <v>38</v>
      </c>
      <c r="G77" s="183" t="s">
        <v>11</v>
      </c>
      <c r="H77" s="183"/>
      <c r="I77" s="183"/>
      <c r="J77" s="184" t="s">
        <v>109</v>
      </c>
      <c r="K77" s="184"/>
    </row>
    <row r="78" spans="2:12" ht="14.1" customHeight="1" x14ac:dyDescent="0.15">
      <c r="B78" s="1" t="s">
        <v>38</v>
      </c>
      <c r="G78" s="183" t="s">
        <v>12</v>
      </c>
      <c r="H78" s="183"/>
      <c r="I78" s="183"/>
      <c r="J78" s="182" t="s">
        <v>110</v>
      </c>
      <c r="K78" s="182"/>
      <c r="L78" s="182"/>
    </row>
    <row r="79" spans="2:12" ht="14.1" customHeight="1" x14ac:dyDescent="0.15">
      <c r="B79" s="1" t="s">
        <v>38</v>
      </c>
      <c r="E79" s="5"/>
      <c r="F79" s="5"/>
      <c r="G79" s="21"/>
      <c r="H79" s="21"/>
      <c r="I79" s="29"/>
      <c r="J79" s="182"/>
      <c r="K79" s="182"/>
      <c r="L79" s="182"/>
    </row>
    <row r="80" spans="2:12" ht="14.1" customHeight="1" x14ac:dyDescent="0.15">
      <c r="B80" s="1" t="s">
        <v>38</v>
      </c>
      <c r="G80" s="21"/>
      <c r="H80" s="21"/>
      <c r="J80" s="182" t="s">
        <v>111</v>
      </c>
      <c r="K80" s="182"/>
      <c r="L80" s="182"/>
    </row>
    <row r="81" spans="1:12" ht="14.1" customHeight="1" x14ac:dyDescent="0.15">
      <c r="B81" s="1" t="s">
        <v>38</v>
      </c>
      <c r="G81" s="21"/>
      <c r="H81" s="21"/>
      <c r="I81" s="21"/>
      <c r="J81" s="182"/>
      <c r="K81" s="182"/>
      <c r="L81" s="182"/>
    </row>
    <row r="82" spans="1:12" ht="11.25" customHeight="1" x14ac:dyDescent="0.15">
      <c r="B82" s="1" t="s">
        <v>38</v>
      </c>
    </row>
    <row r="83" spans="1:12" customFormat="1" ht="12.95" customHeight="1" x14ac:dyDescent="0.15">
      <c r="A83" s="1"/>
      <c r="B83" s="1"/>
      <c r="C83" s="1"/>
      <c r="D83" s="5"/>
      <c r="E83" s="5"/>
      <c r="F83" s="5"/>
      <c r="G83" s="1"/>
      <c r="H83" s="1"/>
      <c r="I83" s="1"/>
      <c r="J83" s="1"/>
      <c r="K83" s="1"/>
      <c r="L83" s="1"/>
    </row>
  </sheetData>
  <mergeCells count="24">
    <mergeCell ref="J80:L81"/>
    <mergeCell ref="G77:I77"/>
    <mergeCell ref="J77:K77"/>
    <mergeCell ref="C61:G61"/>
    <mergeCell ref="C64:G64"/>
    <mergeCell ref="G78:I78"/>
    <mergeCell ref="C69:G69"/>
    <mergeCell ref="C70:G70"/>
    <mergeCell ref="J78:L79"/>
    <mergeCell ref="C68:E68"/>
    <mergeCell ref="C1:L1"/>
    <mergeCell ref="D6:L6"/>
    <mergeCell ref="D7:L7"/>
    <mergeCell ref="E9:J9"/>
    <mergeCell ref="C51:G51"/>
    <mergeCell ref="E10:G10"/>
    <mergeCell ref="E11:G11"/>
    <mergeCell ref="C14:E14"/>
    <mergeCell ref="C21:G21"/>
    <mergeCell ref="C57:G57"/>
    <mergeCell ref="C27:G27"/>
    <mergeCell ref="C33:G33"/>
    <mergeCell ref="C39:G39"/>
    <mergeCell ref="C45:G45"/>
  </mergeCells>
  <phoneticPr fontId="1"/>
  <conditionalFormatting sqref="K68:K70">
    <cfRule type="cellIs" dxfId="13" priority="1" stopIfTrue="1" operator="equal">
      <formula>"×"</formula>
    </cfRule>
  </conditionalFormatting>
  <conditionalFormatting sqref="K21 K64 K61 K57 K51 K45 K39 K33 K27 K71:K73">
    <cfRule type="cellIs" dxfId="12" priority="2" stopIfTrue="1" operator="equal">
      <formula>"×"</formula>
    </cfRule>
  </conditionalFormatting>
  <pageMargins left="0.75" right="0.18" top="0.21" bottom="0.17" header="0.23" footer="0.17"/>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73"/>
  <sheetViews>
    <sheetView tabSelected="1" view="pageBreakPreview" zoomScaleNormal="100" zoomScaleSheetLayoutView="100" zoomScalePageLayoutView="70" workbookViewId="0">
      <selection activeCell="S12" sqref="S12"/>
    </sheetView>
  </sheetViews>
  <sheetFormatPr defaultColWidth="7.125" defaultRowHeight="11.25" x14ac:dyDescent="0.15"/>
  <cols>
    <col min="1" max="1" width="2.75" style="5" customWidth="1"/>
    <col min="2" max="2" width="3.625" style="5" hidden="1" customWidth="1"/>
    <col min="3" max="3" width="2.75" style="5" customWidth="1"/>
    <col min="4" max="4" width="13.125" style="5" customWidth="1"/>
    <col min="5" max="5" width="14.75" style="5" customWidth="1"/>
    <col min="6" max="6" width="13.25" style="5" customWidth="1"/>
    <col min="7" max="7" width="11.375" style="5" customWidth="1"/>
    <col min="8" max="8" width="3.5" style="5" hidden="1" customWidth="1"/>
    <col min="9" max="9" width="9.625" style="5" customWidth="1"/>
    <col min="10" max="10" width="16.75" style="5" bestFit="1" customWidth="1"/>
    <col min="11" max="12" width="10.5" style="5" customWidth="1"/>
    <col min="13" max="13" width="32.875" style="5" customWidth="1"/>
    <col min="14" max="14" width="2.5" style="5" customWidth="1"/>
    <col min="15" max="16384" width="7.125" style="5"/>
  </cols>
  <sheetData>
    <row r="1" spans="1:13" s="104" customFormat="1" ht="13.5" x14ac:dyDescent="0.15">
      <c r="A1" s="5"/>
      <c r="B1" s="5" t="s">
        <v>38</v>
      </c>
      <c r="C1" s="5"/>
      <c r="D1" s="5"/>
      <c r="E1" s="5"/>
      <c r="F1" s="5"/>
      <c r="G1" s="5"/>
      <c r="H1" s="5"/>
      <c r="I1" s="5"/>
      <c r="J1" s="5"/>
      <c r="K1" s="5"/>
      <c r="L1" s="5"/>
      <c r="M1" s="5"/>
    </row>
    <row r="2" spans="1:13" s="104" customFormat="1" ht="13.5" x14ac:dyDescent="0.15">
      <c r="A2" s="5"/>
      <c r="B2" s="5" t="s">
        <v>38</v>
      </c>
      <c r="C2" s="213" t="s">
        <v>175</v>
      </c>
      <c r="D2" s="214"/>
      <c r="E2" s="214"/>
      <c r="F2" s="215"/>
      <c r="G2" s="161"/>
      <c r="H2" s="161"/>
      <c r="I2" s="161"/>
      <c r="J2" s="228"/>
      <c r="K2" s="228"/>
      <c r="L2" s="228"/>
      <c r="M2" s="229"/>
    </row>
    <row r="3" spans="1:13" s="104" customFormat="1" ht="13.5" x14ac:dyDescent="0.15">
      <c r="A3" s="5"/>
      <c r="B3" s="5" t="s">
        <v>38</v>
      </c>
      <c r="C3" s="216"/>
      <c r="D3" s="217"/>
      <c r="E3" s="217"/>
      <c r="F3" s="218"/>
      <c r="G3" s="161"/>
      <c r="H3" s="161"/>
      <c r="I3" s="161"/>
      <c r="J3" s="228"/>
      <c r="K3" s="228"/>
      <c r="L3" s="228"/>
      <c r="M3" s="229"/>
    </row>
    <row r="4" spans="1:13" s="105" customFormat="1" ht="34.15" customHeight="1" x14ac:dyDescent="0.15">
      <c r="B4" s="5" t="s">
        <v>38</v>
      </c>
      <c r="D4" s="226" t="s">
        <v>133</v>
      </c>
      <c r="E4" s="226"/>
      <c r="F4" s="226"/>
      <c r="G4" s="226"/>
      <c r="H4" s="226"/>
      <c r="I4" s="226"/>
      <c r="J4" s="226"/>
      <c r="K4" s="226"/>
      <c r="L4" s="226"/>
      <c r="M4" s="226"/>
    </row>
    <row r="5" spans="1:13" s="106" customFormat="1" ht="20.100000000000001" customHeight="1" x14ac:dyDescent="0.15">
      <c r="B5" s="5" t="s">
        <v>38</v>
      </c>
      <c r="D5" s="227" t="s">
        <v>191</v>
      </c>
      <c r="E5" s="227"/>
      <c r="F5" s="227"/>
      <c r="G5" s="227"/>
      <c r="H5" s="227"/>
      <c r="I5" s="227"/>
      <c r="J5" s="227"/>
      <c r="K5" s="227"/>
      <c r="L5" s="227"/>
      <c r="M5" s="227"/>
    </row>
    <row r="6" spans="1:13" s="106" customFormat="1" ht="25.15" customHeight="1" x14ac:dyDescent="0.15">
      <c r="B6" s="5" t="s">
        <v>38</v>
      </c>
      <c r="D6" s="107"/>
      <c r="E6" s="107"/>
      <c r="F6" s="107"/>
      <c r="G6" s="107"/>
      <c r="H6" s="107"/>
      <c r="I6" s="107"/>
      <c r="J6" s="107"/>
      <c r="K6" s="107"/>
      <c r="L6" s="107"/>
      <c r="M6" s="107"/>
    </row>
    <row r="7" spans="1:13" ht="33.950000000000003" customHeight="1" x14ac:dyDescent="0.15">
      <c r="B7" s="5" t="s">
        <v>38</v>
      </c>
      <c r="C7" s="206" t="s">
        <v>2</v>
      </c>
      <c r="D7" s="207"/>
      <c r="E7" s="234" t="s">
        <v>176</v>
      </c>
      <c r="F7" s="235"/>
      <c r="G7" s="235"/>
      <c r="H7" s="235"/>
      <c r="I7" s="235"/>
      <c r="J7" s="236"/>
      <c r="K7" s="144" t="s">
        <v>15</v>
      </c>
      <c r="L7" s="199" t="s">
        <v>142</v>
      </c>
      <c r="M7" s="200"/>
    </row>
    <row r="8" spans="1:13" ht="15" customHeight="1" x14ac:dyDescent="0.15">
      <c r="B8" s="5" t="s">
        <v>38</v>
      </c>
      <c r="C8" s="206" t="s">
        <v>130</v>
      </c>
      <c r="D8" s="207"/>
      <c r="E8" s="219"/>
      <c r="F8" s="220"/>
      <c r="G8" s="221"/>
      <c r="H8" s="145"/>
      <c r="I8" s="146" t="s">
        <v>3</v>
      </c>
      <c r="J8" s="162"/>
      <c r="K8" s="187" t="s">
        <v>177</v>
      </c>
      <c r="L8" s="189"/>
      <c r="M8" s="190"/>
    </row>
    <row r="9" spans="1:13" ht="15" customHeight="1" x14ac:dyDescent="0.15">
      <c r="B9" s="5" t="s">
        <v>38</v>
      </c>
      <c r="C9" s="206" t="s">
        <v>5</v>
      </c>
      <c r="D9" s="207"/>
      <c r="E9" s="201"/>
      <c r="F9" s="202"/>
      <c r="G9" s="203"/>
      <c r="H9" s="147"/>
      <c r="I9" s="144" t="s">
        <v>4</v>
      </c>
      <c r="J9" s="162"/>
      <c r="K9" s="188"/>
      <c r="L9" s="191"/>
      <c r="M9" s="192"/>
    </row>
    <row r="10" spans="1:13" ht="15" customHeight="1" x14ac:dyDescent="0.15">
      <c r="B10" s="5" t="s">
        <v>38</v>
      </c>
      <c r="C10" s="97"/>
      <c r="D10" s="97"/>
      <c r="E10" s="108"/>
      <c r="F10" s="108"/>
      <c r="G10" s="108"/>
      <c r="H10" s="108"/>
      <c r="I10" s="97"/>
      <c r="J10" s="44"/>
      <c r="K10" s="97"/>
      <c r="L10" s="97"/>
      <c r="M10" s="103" t="s">
        <v>143</v>
      </c>
    </row>
    <row r="11" spans="1:13" s="97" customFormat="1" ht="13.9" customHeight="1" x14ac:dyDescent="0.15">
      <c r="B11" s="5" t="s">
        <v>38</v>
      </c>
      <c r="D11" s="94"/>
      <c r="E11" s="94"/>
      <c r="F11" s="94"/>
      <c r="G11" s="204" t="s">
        <v>131</v>
      </c>
      <c r="H11" s="204"/>
      <c r="I11" s="204"/>
      <c r="J11" s="204"/>
      <c r="K11" s="204"/>
      <c r="L11" s="148"/>
      <c r="M11" s="148"/>
    </row>
    <row r="12" spans="1:13" s="97" customFormat="1" ht="30" customHeight="1" x14ac:dyDescent="0.15">
      <c r="B12" s="5" t="s">
        <v>38</v>
      </c>
      <c r="D12" s="110"/>
      <c r="E12" s="110"/>
      <c r="F12" s="111"/>
      <c r="G12" s="246" t="s">
        <v>116</v>
      </c>
      <c r="H12" s="247"/>
      <c r="I12" s="248"/>
      <c r="J12" s="160" t="s">
        <v>117</v>
      </c>
      <c r="K12" s="211" t="str">
        <f>IF(0&lt;COUNTIF(K29:K71,"×"),"×",IF(J71&gt;=40,"○","×"))</f>
        <v>×</v>
      </c>
      <c r="L12" s="212"/>
      <c r="M12" s="149" t="s">
        <v>125</v>
      </c>
    </row>
    <row r="13" spans="1:13" s="97" customFormat="1" ht="13.5" customHeight="1" x14ac:dyDescent="0.15">
      <c r="B13" s="5" t="s">
        <v>124</v>
      </c>
      <c r="C13" s="112"/>
      <c r="D13" s="112"/>
      <c r="E13" s="112"/>
      <c r="F13" s="112"/>
      <c r="G13" s="237" t="s">
        <v>119</v>
      </c>
      <c r="H13" s="238"/>
      <c r="I13" s="239"/>
      <c r="J13" s="150" t="s">
        <v>121</v>
      </c>
      <c r="K13" s="209" t="str">
        <f>IF(0&lt;COUNTIF(K29:K71,"×"),"×",IF(J71&gt;=60,"○",IF(J71&lt;40,"×","")))</f>
        <v>×</v>
      </c>
      <c r="L13" s="210"/>
      <c r="M13" s="151" t="s">
        <v>37</v>
      </c>
    </row>
    <row r="14" spans="1:13" s="110" customFormat="1" ht="13.5" customHeight="1" x14ac:dyDescent="0.15">
      <c r="B14" s="110" t="s">
        <v>38</v>
      </c>
      <c r="E14" s="97"/>
      <c r="G14" s="240"/>
      <c r="H14" s="241"/>
      <c r="I14" s="242"/>
      <c r="J14" s="152" t="s">
        <v>122</v>
      </c>
      <c r="K14" s="230" t="str">
        <f>IF(0&lt;COUNTIF(K29:K71,"×"),"×",IF(J71&gt;=50,IF(J71&lt;60,"○",""),""))</f>
        <v>×</v>
      </c>
      <c r="L14" s="231"/>
      <c r="M14" s="153" t="s">
        <v>123</v>
      </c>
    </row>
    <row r="15" spans="1:13" s="110" customFormat="1" ht="13.5" customHeight="1" x14ac:dyDescent="0.15">
      <c r="B15" s="110" t="s">
        <v>38</v>
      </c>
      <c r="G15" s="243"/>
      <c r="H15" s="244"/>
      <c r="I15" s="245"/>
      <c r="J15" s="154" t="s">
        <v>120</v>
      </c>
      <c r="K15" s="232" t="str">
        <f>IF(0&lt;COUNTIF(K29:K71,"×"),"×",IF(J71&gt;=40,IF(J71&lt;50,"○",""),""))</f>
        <v>×</v>
      </c>
      <c r="L15" s="233"/>
      <c r="M15" s="155" t="s">
        <v>118</v>
      </c>
    </row>
    <row r="16" spans="1:13" s="110" customFormat="1" ht="15" customHeight="1" x14ac:dyDescent="0.15">
      <c r="B16" s="110" t="s">
        <v>38</v>
      </c>
      <c r="G16" s="156"/>
      <c r="H16" s="156"/>
      <c r="I16" s="156"/>
      <c r="J16" s="156"/>
      <c r="K16" s="156"/>
      <c r="L16" s="156"/>
      <c r="M16" s="156"/>
    </row>
    <row r="17" spans="2:13" ht="13.5" x14ac:dyDescent="0.15">
      <c r="B17" s="5" t="s">
        <v>38</v>
      </c>
      <c r="C17" s="94"/>
      <c r="D17" s="104"/>
      <c r="E17" s="104"/>
      <c r="F17" s="94"/>
      <c r="G17" s="204" t="s">
        <v>132</v>
      </c>
      <c r="H17" s="204"/>
      <c r="I17" s="204"/>
      <c r="J17" s="204"/>
      <c r="K17" s="204"/>
      <c r="L17" s="157"/>
      <c r="M17" s="158"/>
    </row>
    <row r="18" spans="2:13" ht="28.5" customHeight="1" x14ac:dyDescent="0.15">
      <c r="B18" s="5" t="s">
        <v>38</v>
      </c>
      <c r="F18" s="109"/>
      <c r="G18" s="246" t="s">
        <v>116</v>
      </c>
      <c r="H18" s="247"/>
      <c r="I18" s="248"/>
      <c r="J18" s="160" t="s">
        <v>117</v>
      </c>
      <c r="K18" s="211" t="str">
        <f>IF(0&lt;COUNTIF(L29:L71,"×"),"×",IF(J71&gt;=20,"○","×"))</f>
        <v>×</v>
      </c>
      <c r="L18" s="212"/>
      <c r="M18" s="159" t="s">
        <v>134</v>
      </c>
    </row>
    <row r="19" spans="2:13" s="23" customFormat="1" ht="13.5" customHeight="1" x14ac:dyDescent="0.15">
      <c r="B19" s="5" t="s">
        <v>38</v>
      </c>
      <c r="E19" s="114"/>
      <c r="F19" s="114"/>
      <c r="G19" s="237" t="s">
        <v>119</v>
      </c>
      <c r="H19" s="238"/>
      <c r="I19" s="239"/>
      <c r="J19" s="150" t="s">
        <v>117</v>
      </c>
      <c r="K19" s="209" t="str">
        <f>IF(0&lt;COUNTIF(L29:L71,"×"),"×",IF(J71&gt;=40,"○",IF(J71&lt;20,"×","")))</f>
        <v>×</v>
      </c>
      <c r="L19" s="210"/>
      <c r="M19" s="151" t="s">
        <v>135</v>
      </c>
    </row>
    <row r="20" spans="2:13" ht="13.5" customHeight="1" x14ac:dyDescent="0.15">
      <c r="B20" s="5" t="s">
        <v>38</v>
      </c>
      <c r="G20" s="240"/>
      <c r="H20" s="241"/>
      <c r="I20" s="242"/>
      <c r="J20" s="152" t="s">
        <v>138</v>
      </c>
      <c r="K20" s="230" t="str">
        <f>IF(0&lt;COUNTIF(L29:L71,"×"),"×",IF(J71&gt;=30,IF(J71&lt;40,"○",""),""))</f>
        <v>×</v>
      </c>
      <c r="L20" s="231"/>
      <c r="M20" s="153" t="s">
        <v>136</v>
      </c>
    </row>
    <row r="21" spans="2:13" ht="13.5" customHeight="1" x14ac:dyDescent="0.15">
      <c r="B21" s="5" t="s">
        <v>38</v>
      </c>
      <c r="G21" s="243"/>
      <c r="H21" s="244"/>
      <c r="I21" s="245"/>
      <c r="J21" s="154" t="s">
        <v>121</v>
      </c>
      <c r="K21" s="232" t="str">
        <f>IF(0&lt;COUNTIF(L29:L71,"×"),"×",IF(J71&gt;=20,IF(J71&lt;30,"○",""),""))</f>
        <v>×</v>
      </c>
      <c r="L21" s="233"/>
      <c r="M21" s="155" t="s">
        <v>137</v>
      </c>
    </row>
    <row r="22" spans="2:13" ht="14.1" customHeight="1" x14ac:dyDescent="0.15">
      <c r="B22" s="5" t="s">
        <v>38</v>
      </c>
      <c r="D22" s="23"/>
      <c r="J22" s="115"/>
      <c r="K22" s="116"/>
      <c r="L22" s="116"/>
      <c r="M22" s="116"/>
    </row>
    <row r="23" spans="2:13" ht="14.45" customHeight="1" x14ac:dyDescent="0.15">
      <c r="B23" s="5" t="s">
        <v>38</v>
      </c>
      <c r="D23" s="205"/>
      <c r="E23" s="205"/>
      <c r="F23" s="205"/>
      <c r="G23" s="205"/>
      <c r="H23" s="205"/>
      <c r="I23" s="205"/>
      <c r="J23" s="208"/>
      <c r="K23" s="208"/>
      <c r="L23" s="117"/>
      <c r="M23" s="116"/>
    </row>
    <row r="24" spans="2:13" ht="18" customHeight="1" x14ac:dyDescent="0.15">
      <c r="B24" s="5" t="s">
        <v>38</v>
      </c>
      <c r="G24" s="183"/>
      <c r="H24" s="183"/>
      <c r="I24" s="183"/>
      <c r="J24" s="193" t="s">
        <v>178</v>
      </c>
      <c r="K24" s="194"/>
      <c r="L24" s="194"/>
      <c r="M24" s="195"/>
    </row>
    <row r="25" spans="2:13" ht="18" customHeight="1" x14ac:dyDescent="0.15">
      <c r="B25" s="5" t="s">
        <v>38</v>
      </c>
      <c r="G25" s="183"/>
      <c r="H25" s="183"/>
      <c r="I25" s="183"/>
      <c r="J25" s="196"/>
      <c r="K25" s="197"/>
      <c r="L25" s="197"/>
      <c r="M25" s="198"/>
    </row>
    <row r="26" spans="2:13" ht="18.600000000000001" customHeight="1" x14ac:dyDescent="0.15">
      <c r="B26" s="5" t="s">
        <v>38</v>
      </c>
      <c r="E26" s="108"/>
      <c r="F26" s="108"/>
      <c r="J26" s="255"/>
      <c r="K26" s="255"/>
      <c r="L26" s="255"/>
      <c r="M26" s="255"/>
    </row>
    <row r="27" spans="2:13" ht="14.1" customHeight="1" x14ac:dyDescent="0.15">
      <c r="B27" s="5" t="s">
        <v>38</v>
      </c>
      <c r="C27" s="222" t="s">
        <v>35</v>
      </c>
      <c r="D27" s="222"/>
    </row>
    <row r="28" spans="2:13" ht="16.5" customHeight="1" x14ac:dyDescent="0.15">
      <c r="B28" s="5" t="s">
        <v>38</v>
      </c>
      <c r="C28" s="168" t="s">
        <v>19</v>
      </c>
      <c r="D28" s="169"/>
      <c r="E28" s="169"/>
      <c r="F28" s="170"/>
      <c r="G28" s="3" t="s">
        <v>18</v>
      </c>
      <c r="H28" s="3"/>
      <c r="I28" s="3" t="s">
        <v>20</v>
      </c>
      <c r="J28" s="3" t="s">
        <v>1</v>
      </c>
      <c r="K28" s="3" t="s">
        <v>139</v>
      </c>
      <c r="L28" s="3" t="s">
        <v>140</v>
      </c>
      <c r="M28" s="4" t="s">
        <v>17</v>
      </c>
    </row>
    <row r="29" spans="2:13" ht="13.5" x14ac:dyDescent="0.15">
      <c r="B29" s="5" t="s">
        <v>38</v>
      </c>
      <c r="C29" s="118" t="s">
        <v>48</v>
      </c>
      <c r="D29" s="252" t="s">
        <v>144</v>
      </c>
      <c r="E29" s="253"/>
      <c r="F29" s="254"/>
      <c r="G29" s="119" t="s">
        <v>126</v>
      </c>
      <c r="H29" s="119" t="s">
        <v>126</v>
      </c>
      <c r="I29" s="119">
        <f>H29*1</f>
        <v>2</v>
      </c>
      <c r="J29" s="163"/>
      <c r="K29" s="120"/>
      <c r="L29" s="120"/>
      <c r="M29" s="98"/>
    </row>
    <row r="30" spans="2:13" ht="13.5" x14ac:dyDescent="0.15">
      <c r="C30" s="121" t="s">
        <v>48</v>
      </c>
      <c r="D30" s="249" t="s">
        <v>145</v>
      </c>
      <c r="E30" s="250"/>
      <c r="F30" s="251"/>
      <c r="G30" s="122" t="s">
        <v>128</v>
      </c>
      <c r="H30" s="122" t="s">
        <v>126</v>
      </c>
      <c r="I30" s="122">
        <f>H30*1</f>
        <v>2</v>
      </c>
      <c r="J30" s="164"/>
      <c r="K30" s="123"/>
      <c r="L30" s="123"/>
      <c r="M30" s="99"/>
    </row>
    <row r="31" spans="2:13" ht="13.5" x14ac:dyDescent="0.15">
      <c r="C31" s="121" t="s">
        <v>48</v>
      </c>
      <c r="D31" s="249" t="s">
        <v>146</v>
      </c>
      <c r="E31" s="250"/>
      <c r="F31" s="251"/>
      <c r="G31" s="122" t="s">
        <v>129</v>
      </c>
      <c r="H31" s="122" t="s">
        <v>128</v>
      </c>
      <c r="I31" s="122">
        <f t="shared" ref="I31" si="0">H31*1</f>
        <v>3</v>
      </c>
      <c r="J31" s="164"/>
      <c r="K31" s="123"/>
      <c r="L31" s="123"/>
      <c r="M31" s="99"/>
    </row>
    <row r="32" spans="2:13" s="97" customFormat="1" ht="15" customHeight="1" x14ac:dyDescent="0.15">
      <c r="B32" s="97" t="s">
        <v>38</v>
      </c>
      <c r="C32" s="223" t="s">
        <v>0</v>
      </c>
      <c r="D32" s="224"/>
      <c r="E32" s="224"/>
      <c r="F32" s="224"/>
      <c r="G32" s="225"/>
      <c r="H32" s="126"/>
      <c r="I32" s="127">
        <f>SUM(I29:I31)</f>
        <v>7</v>
      </c>
      <c r="J32" s="128">
        <f>SUM(J29:J31)</f>
        <v>0</v>
      </c>
      <c r="K32" s="129" t="str">
        <f>IF(J32&gt;=7,"○","×")</f>
        <v>×</v>
      </c>
      <c r="L32" s="129" t="str">
        <f>IF(J32&gt;=3,"○","×")</f>
        <v>×</v>
      </c>
      <c r="M32" s="167" t="s">
        <v>179</v>
      </c>
    </row>
    <row r="33" spans="2:13" ht="13.5" x14ac:dyDescent="0.15">
      <c r="B33" s="5" t="s">
        <v>38</v>
      </c>
      <c r="C33" s="118" t="s">
        <v>47</v>
      </c>
      <c r="D33" s="252" t="s">
        <v>147</v>
      </c>
      <c r="E33" s="253"/>
      <c r="F33" s="254"/>
      <c r="G33" s="119" t="s">
        <v>128</v>
      </c>
      <c r="H33" s="119" t="s">
        <v>126</v>
      </c>
      <c r="I33" s="119">
        <f t="shared" ref="I33:I36" si="1">H33*1</f>
        <v>2</v>
      </c>
      <c r="J33" s="163"/>
      <c r="K33" s="120"/>
      <c r="L33" s="131"/>
      <c r="M33" s="101"/>
    </row>
    <row r="34" spans="2:13" ht="13.5" x14ac:dyDescent="0.15">
      <c r="C34" s="121" t="s">
        <v>47</v>
      </c>
      <c r="D34" s="249" t="s">
        <v>148</v>
      </c>
      <c r="E34" s="250"/>
      <c r="F34" s="251"/>
      <c r="G34" s="122" t="s">
        <v>129</v>
      </c>
      <c r="H34" s="122" t="s">
        <v>126</v>
      </c>
      <c r="I34" s="122">
        <f t="shared" si="1"/>
        <v>2</v>
      </c>
      <c r="J34" s="164"/>
      <c r="K34" s="123"/>
      <c r="L34" s="123"/>
      <c r="M34" s="99"/>
    </row>
    <row r="35" spans="2:13" ht="13.5" x14ac:dyDescent="0.15">
      <c r="C35" s="121" t="s">
        <v>47</v>
      </c>
      <c r="D35" s="249" t="s">
        <v>149</v>
      </c>
      <c r="E35" s="250"/>
      <c r="F35" s="251"/>
      <c r="G35" s="122" t="s">
        <v>128</v>
      </c>
      <c r="H35" s="122" t="s">
        <v>126</v>
      </c>
      <c r="I35" s="122">
        <f t="shared" si="1"/>
        <v>2</v>
      </c>
      <c r="J35" s="164"/>
      <c r="K35" s="123"/>
      <c r="L35" s="123"/>
      <c r="M35" s="99"/>
    </row>
    <row r="36" spans="2:13" ht="13.5" x14ac:dyDescent="0.15">
      <c r="C36" s="121" t="s">
        <v>47</v>
      </c>
      <c r="D36" s="249" t="s">
        <v>150</v>
      </c>
      <c r="E36" s="250"/>
      <c r="F36" s="251"/>
      <c r="G36" s="122" t="s">
        <v>128</v>
      </c>
      <c r="H36" s="122" t="s">
        <v>126</v>
      </c>
      <c r="I36" s="122">
        <f t="shared" si="1"/>
        <v>2</v>
      </c>
      <c r="J36" s="164"/>
      <c r="K36" s="123"/>
      <c r="L36" s="123"/>
      <c r="M36" s="99"/>
    </row>
    <row r="37" spans="2:13" s="97" customFormat="1" ht="15" customHeight="1" x14ac:dyDescent="0.15">
      <c r="B37" s="97" t="s">
        <v>38</v>
      </c>
      <c r="C37" s="223" t="s">
        <v>0</v>
      </c>
      <c r="D37" s="224"/>
      <c r="E37" s="224"/>
      <c r="F37" s="224"/>
      <c r="G37" s="225"/>
      <c r="H37" s="126"/>
      <c r="I37" s="127">
        <f>SUM(I33:I36)</f>
        <v>8</v>
      </c>
      <c r="J37" s="133">
        <f>SUM(J33:J36)</f>
        <v>0</v>
      </c>
      <c r="K37" s="129" t="str">
        <f>IF(J37&gt;=7,"○","×")</f>
        <v>×</v>
      </c>
      <c r="L37" s="129"/>
      <c r="M37" s="167" t="s">
        <v>180</v>
      </c>
    </row>
    <row r="38" spans="2:13" ht="13.5" x14ac:dyDescent="0.15">
      <c r="B38" s="5" t="s">
        <v>38</v>
      </c>
      <c r="C38" s="118" t="s">
        <v>46</v>
      </c>
      <c r="D38" s="252" t="s">
        <v>151</v>
      </c>
      <c r="E38" s="253"/>
      <c r="F38" s="254"/>
      <c r="G38" s="119" t="s">
        <v>128</v>
      </c>
      <c r="H38" s="119" t="s">
        <v>126</v>
      </c>
      <c r="I38" s="119">
        <f t="shared" ref="I38" si="2">H38*1</f>
        <v>2</v>
      </c>
      <c r="J38" s="163"/>
      <c r="K38" s="120"/>
      <c r="L38" s="131"/>
      <c r="M38" s="101"/>
    </row>
    <row r="39" spans="2:13" s="97" customFormat="1" ht="15" customHeight="1" x14ac:dyDescent="0.15">
      <c r="B39" s="97" t="s">
        <v>38</v>
      </c>
      <c r="C39" s="223" t="s">
        <v>0</v>
      </c>
      <c r="D39" s="224"/>
      <c r="E39" s="224"/>
      <c r="F39" s="224"/>
      <c r="G39" s="225"/>
      <c r="H39" s="126"/>
      <c r="I39" s="127">
        <f>SUM(I38:I38)</f>
        <v>2</v>
      </c>
      <c r="J39" s="133">
        <f>SUM(J38:J38)</f>
        <v>0</v>
      </c>
      <c r="K39" s="129" t="str">
        <f>IF(J39&gt;=2,"○","×")</f>
        <v>×</v>
      </c>
      <c r="L39" s="129"/>
      <c r="M39" s="167" t="s">
        <v>181</v>
      </c>
    </row>
    <row r="40" spans="2:13" ht="13.5" x14ac:dyDescent="0.15">
      <c r="B40" s="5" t="s">
        <v>38</v>
      </c>
      <c r="C40" s="118" t="s">
        <v>45</v>
      </c>
      <c r="D40" s="252" t="s">
        <v>152</v>
      </c>
      <c r="E40" s="253"/>
      <c r="F40" s="254"/>
      <c r="G40" s="119" t="s">
        <v>128</v>
      </c>
      <c r="H40" s="119" t="s">
        <v>126</v>
      </c>
      <c r="I40" s="119">
        <f t="shared" ref="I40" si="3">H40*1</f>
        <v>2</v>
      </c>
      <c r="J40" s="163"/>
      <c r="K40" s="120"/>
      <c r="L40" s="131"/>
      <c r="M40" s="101"/>
    </row>
    <row r="41" spans="2:13" s="97" customFormat="1" ht="15" customHeight="1" x14ac:dyDescent="0.15">
      <c r="B41" s="97" t="s">
        <v>38</v>
      </c>
      <c r="C41" s="223" t="s">
        <v>0</v>
      </c>
      <c r="D41" s="224"/>
      <c r="E41" s="224"/>
      <c r="F41" s="224"/>
      <c r="G41" s="225"/>
      <c r="H41" s="126"/>
      <c r="I41" s="127">
        <f>SUM(I40:I40)</f>
        <v>2</v>
      </c>
      <c r="J41" s="133">
        <f>SUM(J40:J40)</f>
        <v>0</v>
      </c>
      <c r="K41" s="129" t="str">
        <f>IF(J41&gt;=2,"○","×")</f>
        <v>×</v>
      </c>
      <c r="L41" s="129" t="str">
        <f>IF(SUM(J37,J39,J41)&gt;=2,"○","×")</f>
        <v>×</v>
      </c>
      <c r="M41" s="167" t="s">
        <v>182</v>
      </c>
    </row>
    <row r="42" spans="2:13" ht="13.5" x14ac:dyDescent="0.15">
      <c r="B42" s="5" t="s">
        <v>38</v>
      </c>
      <c r="C42" s="134" t="s">
        <v>44</v>
      </c>
      <c r="D42" s="252" t="s">
        <v>153</v>
      </c>
      <c r="E42" s="253"/>
      <c r="F42" s="254"/>
      <c r="G42" s="119" t="s">
        <v>126</v>
      </c>
      <c r="H42" s="119" t="s">
        <v>126</v>
      </c>
      <c r="I42" s="119">
        <f>H42*1</f>
        <v>2</v>
      </c>
      <c r="J42" s="164"/>
      <c r="K42" s="120"/>
      <c r="L42" s="131"/>
      <c r="M42" s="101"/>
    </row>
    <row r="43" spans="2:13" ht="13.5" x14ac:dyDescent="0.15">
      <c r="C43" s="135" t="s">
        <v>44</v>
      </c>
      <c r="D43" s="249" t="s">
        <v>154</v>
      </c>
      <c r="E43" s="250"/>
      <c r="F43" s="251"/>
      <c r="G43" s="122" t="s">
        <v>126</v>
      </c>
      <c r="H43" s="122" t="s">
        <v>126</v>
      </c>
      <c r="I43" s="122">
        <f>H43*1</f>
        <v>2</v>
      </c>
      <c r="J43" s="165"/>
      <c r="K43" s="123"/>
      <c r="L43" s="123"/>
      <c r="M43" s="99"/>
    </row>
    <row r="44" spans="2:13" ht="13.5" x14ac:dyDescent="0.15">
      <c r="C44" s="135" t="s">
        <v>44</v>
      </c>
      <c r="D44" s="249" t="s">
        <v>155</v>
      </c>
      <c r="E44" s="250"/>
      <c r="F44" s="251"/>
      <c r="G44" s="122" t="s">
        <v>128</v>
      </c>
      <c r="H44" s="122" t="s">
        <v>126</v>
      </c>
      <c r="I44" s="122">
        <f t="shared" ref="I44:I49" si="4">H44*1</f>
        <v>2</v>
      </c>
      <c r="J44" s="164"/>
      <c r="K44" s="123"/>
      <c r="L44" s="123"/>
      <c r="M44" s="99"/>
    </row>
    <row r="45" spans="2:13" ht="13.5" x14ac:dyDescent="0.15">
      <c r="C45" s="135" t="s">
        <v>44</v>
      </c>
      <c r="D45" s="249" t="s">
        <v>156</v>
      </c>
      <c r="E45" s="250"/>
      <c r="F45" s="251"/>
      <c r="G45" s="122" t="s">
        <v>126</v>
      </c>
      <c r="H45" s="122" t="s">
        <v>126</v>
      </c>
      <c r="I45" s="122">
        <f t="shared" si="4"/>
        <v>2</v>
      </c>
      <c r="J45" s="164"/>
      <c r="K45" s="123"/>
      <c r="L45" s="123"/>
      <c r="M45" s="99"/>
    </row>
    <row r="46" spans="2:13" ht="13.5" x14ac:dyDescent="0.15">
      <c r="C46" s="135" t="s">
        <v>44</v>
      </c>
      <c r="D46" s="249" t="s">
        <v>157</v>
      </c>
      <c r="E46" s="250"/>
      <c r="F46" s="251"/>
      <c r="G46" s="122" t="s">
        <v>126</v>
      </c>
      <c r="H46" s="122" t="s">
        <v>126</v>
      </c>
      <c r="I46" s="122">
        <f t="shared" si="4"/>
        <v>2</v>
      </c>
      <c r="J46" s="164"/>
      <c r="K46" s="123"/>
      <c r="L46" s="123"/>
      <c r="M46" s="99"/>
    </row>
    <row r="47" spans="2:13" ht="13.5" x14ac:dyDescent="0.15">
      <c r="C47" s="135" t="s">
        <v>44</v>
      </c>
      <c r="D47" s="249" t="s">
        <v>158</v>
      </c>
      <c r="E47" s="250"/>
      <c r="F47" s="251"/>
      <c r="G47" s="122" t="s">
        <v>126</v>
      </c>
      <c r="H47" s="122" t="s">
        <v>126</v>
      </c>
      <c r="I47" s="122">
        <f t="shared" si="4"/>
        <v>2</v>
      </c>
      <c r="J47" s="164"/>
      <c r="K47" s="123"/>
      <c r="L47" s="123"/>
      <c r="M47" s="99"/>
    </row>
    <row r="48" spans="2:13" ht="13.5" x14ac:dyDescent="0.15">
      <c r="C48" s="135" t="s">
        <v>44</v>
      </c>
      <c r="D48" s="249" t="s">
        <v>159</v>
      </c>
      <c r="E48" s="250"/>
      <c r="F48" s="251"/>
      <c r="G48" s="122" t="s">
        <v>128</v>
      </c>
      <c r="H48" s="122" t="s">
        <v>126</v>
      </c>
      <c r="I48" s="122">
        <f t="shared" si="4"/>
        <v>2</v>
      </c>
      <c r="J48" s="164"/>
      <c r="K48" s="123"/>
      <c r="L48" s="123"/>
      <c r="M48" s="99"/>
    </row>
    <row r="49" spans="2:13" ht="13.5" x14ac:dyDescent="0.15">
      <c r="C49" s="135" t="s">
        <v>44</v>
      </c>
      <c r="D49" s="249" t="s">
        <v>160</v>
      </c>
      <c r="E49" s="250"/>
      <c r="F49" s="251"/>
      <c r="G49" s="122" t="s">
        <v>128</v>
      </c>
      <c r="H49" s="122" t="s">
        <v>126</v>
      </c>
      <c r="I49" s="122">
        <f t="shared" si="4"/>
        <v>2</v>
      </c>
      <c r="J49" s="164"/>
      <c r="K49" s="123"/>
      <c r="L49" s="123"/>
      <c r="M49" s="99"/>
    </row>
    <row r="50" spans="2:13" s="97" customFormat="1" ht="15" customHeight="1" x14ac:dyDescent="0.15">
      <c r="B50" s="97" t="s">
        <v>38</v>
      </c>
      <c r="C50" s="223" t="s">
        <v>0</v>
      </c>
      <c r="D50" s="224"/>
      <c r="E50" s="224"/>
      <c r="F50" s="224"/>
      <c r="G50" s="225"/>
      <c r="H50" s="126"/>
      <c r="I50" s="127">
        <f>SUM(I42:I49)</f>
        <v>16</v>
      </c>
      <c r="J50" s="133">
        <f>SUM(J42:J49)</f>
        <v>0</v>
      </c>
      <c r="K50" s="129" t="str">
        <f>IF(J50&gt;=4,"○","×")</f>
        <v>×</v>
      </c>
      <c r="L50" s="129"/>
      <c r="M50" s="167" t="s">
        <v>183</v>
      </c>
    </row>
    <row r="51" spans="2:13" ht="13.5" x14ac:dyDescent="0.15">
      <c r="B51" s="5" t="s">
        <v>38</v>
      </c>
      <c r="C51" s="134" t="s">
        <v>43</v>
      </c>
      <c r="D51" s="252" t="s">
        <v>161</v>
      </c>
      <c r="E51" s="253"/>
      <c r="F51" s="254"/>
      <c r="G51" s="119" t="s">
        <v>128</v>
      </c>
      <c r="H51" s="119" t="s">
        <v>126</v>
      </c>
      <c r="I51" s="119">
        <f t="shared" ref="I51:I52" si="5">H51*1</f>
        <v>2</v>
      </c>
      <c r="J51" s="163"/>
      <c r="K51" s="120"/>
      <c r="L51" s="131"/>
      <c r="M51" s="101"/>
    </row>
    <row r="52" spans="2:13" ht="13.5" x14ac:dyDescent="0.15">
      <c r="C52" s="135" t="s">
        <v>43</v>
      </c>
      <c r="D52" s="249" t="s">
        <v>162</v>
      </c>
      <c r="E52" s="250"/>
      <c r="F52" s="251"/>
      <c r="G52" s="122" t="s">
        <v>128</v>
      </c>
      <c r="H52" s="122" t="s">
        <v>126</v>
      </c>
      <c r="I52" s="122">
        <f t="shared" si="5"/>
        <v>2</v>
      </c>
      <c r="J52" s="164"/>
      <c r="K52" s="123"/>
      <c r="L52" s="123"/>
      <c r="M52" s="99"/>
    </row>
    <row r="53" spans="2:13" s="97" customFormat="1" ht="15" customHeight="1" x14ac:dyDescent="0.15">
      <c r="B53" s="97" t="s">
        <v>38</v>
      </c>
      <c r="C53" s="223" t="s">
        <v>0</v>
      </c>
      <c r="D53" s="224"/>
      <c r="E53" s="224"/>
      <c r="F53" s="224"/>
      <c r="G53" s="225"/>
      <c r="H53" s="126"/>
      <c r="I53" s="127">
        <f>SUM(I51:I52)</f>
        <v>4</v>
      </c>
      <c r="J53" s="133">
        <f>SUM(J51:J52)</f>
        <v>0</v>
      </c>
      <c r="K53" s="129" t="str">
        <f>IF(J53&gt;=3,"○","×")</f>
        <v>×</v>
      </c>
      <c r="L53" s="129"/>
      <c r="M53" s="167" t="s">
        <v>184</v>
      </c>
    </row>
    <row r="54" spans="2:13" ht="13.5" x14ac:dyDescent="0.15">
      <c r="B54" s="5" t="s">
        <v>38</v>
      </c>
      <c r="C54" s="134" t="s">
        <v>42</v>
      </c>
      <c r="D54" s="252" t="s">
        <v>163</v>
      </c>
      <c r="E54" s="253"/>
      <c r="F54" s="254"/>
      <c r="G54" s="119" t="s">
        <v>126</v>
      </c>
      <c r="H54" s="119" t="s">
        <v>126</v>
      </c>
      <c r="I54" s="119">
        <f t="shared" ref="I54:I55" si="6">H54*1</f>
        <v>2</v>
      </c>
      <c r="J54" s="163"/>
      <c r="K54" s="120"/>
      <c r="L54" s="131"/>
      <c r="M54" s="101"/>
    </row>
    <row r="55" spans="2:13" ht="13.5" x14ac:dyDescent="0.15">
      <c r="C55" s="135" t="s">
        <v>42</v>
      </c>
      <c r="D55" s="249" t="s">
        <v>164</v>
      </c>
      <c r="E55" s="250"/>
      <c r="F55" s="251"/>
      <c r="G55" s="122" t="s">
        <v>128</v>
      </c>
      <c r="H55" s="122" t="s">
        <v>126</v>
      </c>
      <c r="I55" s="122">
        <f t="shared" si="6"/>
        <v>2</v>
      </c>
      <c r="J55" s="164"/>
      <c r="K55" s="123"/>
      <c r="L55" s="123"/>
      <c r="M55" s="99"/>
    </row>
    <row r="56" spans="2:13" s="97" customFormat="1" ht="15" customHeight="1" x14ac:dyDescent="0.15">
      <c r="B56" s="97" t="s">
        <v>38</v>
      </c>
      <c r="C56" s="223" t="s">
        <v>0</v>
      </c>
      <c r="D56" s="224"/>
      <c r="E56" s="224"/>
      <c r="F56" s="224"/>
      <c r="G56" s="225"/>
      <c r="H56" s="126"/>
      <c r="I56" s="127">
        <f>SUM(I54:I55)</f>
        <v>4</v>
      </c>
      <c r="J56" s="133">
        <f>SUM(J54:J55)</f>
        <v>0</v>
      </c>
      <c r="K56" s="129" t="str">
        <f>IF(J56&gt;=2,"○","×")</f>
        <v>×</v>
      </c>
      <c r="L56" s="129" t="str">
        <f>IF(SUM(J50,J53,J56)&gt;=3,"○","×")</f>
        <v>×</v>
      </c>
      <c r="M56" s="167" t="s">
        <v>185</v>
      </c>
    </row>
    <row r="57" spans="2:13" ht="13.5" x14ac:dyDescent="0.15">
      <c r="B57" s="5" t="s">
        <v>38</v>
      </c>
      <c r="C57" s="118" t="s">
        <v>41</v>
      </c>
      <c r="D57" s="252" t="s">
        <v>165</v>
      </c>
      <c r="E57" s="253"/>
      <c r="F57" s="254"/>
      <c r="G57" s="119" t="s">
        <v>128</v>
      </c>
      <c r="H57" s="119" t="s">
        <v>126</v>
      </c>
      <c r="I57" s="119">
        <f t="shared" ref="I57:I58" si="7">H57*1</f>
        <v>2</v>
      </c>
      <c r="J57" s="163"/>
      <c r="K57" s="120"/>
      <c r="L57" s="131"/>
      <c r="M57" s="101"/>
    </row>
    <row r="58" spans="2:13" ht="13.5" x14ac:dyDescent="0.15">
      <c r="C58" s="121" t="s">
        <v>41</v>
      </c>
      <c r="D58" s="249" t="s">
        <v>166</v>
      </c>
      <c r="E58" s="250"/>
      <c r="F58" s="251"/>
      <c r="G58" s="122" t="s">
        <v>128</v>
      </c>
      <c r="H58" s="122" t="s">
        <v>126</v>
      </c>
      <c r="I58" s="122">
        <f t="shared" si="7"/>
        <v>2</v>
      </c>
      <c r="J58" s="164"/>
      <c r="K58" s="123"/>
      <c r="L58" s="123"/>
      <c r="M58" s="99"/>
    </row>
    <row r="59" spans="2:13" s="97" customFormat="1" ht="15" customHeight="1" x14ac:dyDescent="0.15">
      <c r="B59" s="97" t="s">
        <v>38</v>
      </c>
      <c r="C59" s="223" t="s">
        <v>0</v>
      </c>
      <c r="D59" s="224"/>
      <c r="E59" s="224"/>
      <c r="F59" s="224"/>
      <c r="G59" s="225"/>
      <c r="H59" s="126"/>
      <c r="I59" s="127">
        <f>SUM(I57:I58)</f>
        <v>4</v>
      </c>
      <c r="J59" s="133">
        <f>SUM(J57:J58)</f>
        <v>0</v>
      </c>
      <c r="K59" s="129" t="str">
        <f>IF(J59&gt;=2,"○","×")</f>
        <v>×</v>
      </c>
      <c r="L59" s="129" t="str">
        <f>IF(J59&gt;=1,"○","×")</f>
        <v>×</v>
      </c>
      <c r="M59" s="130" t="s">
        <v>186</v>
      </c>
    </row>
    <row r="60" spans="2:13" ht="13.5" x14ac:dyDescent="0.15">
      <c r="B60" s="5" t="s">
        <v>38</v>
      </c>
      <c r="C60" s="118" t="s">
        <v>40</v>
      </c>
      <c r="D60" s="252" t="s">
        <v>167</v>
      </c>
      <c r="E60" s="253"/>
      <c r="F60" s="254"/>
      <c r="G60" s="119" t="s">
        <v>128</v>
      </c>
      <c r="H60" s="119" t="s">
        <v>126</v>
      </c>
      <c r="I60" s="119">
        <f t="shared" ref="I60" si="8">H60*1</f>
        <v>2</v>
      </c>
      <c r="J60" s="163"/>
      <c r="K60" s="120"/>
      <c r="L60" s="131"/>
      <c r="M60" s="101"/>
    </row>
    <row r="61" spans="2:13" ht="13.5" x14ac:dyDescent="0.15">
      <c r="B61" s="5" t="s">
        <v>38</v>
      </c>
      <c r="C61" s="168" t="s">
        <v>0</v>
      </c>
      <c r="D61" s="169"/>
      <c r="E61" s="169"/>
      <c r="F61" s="169"/>
      <c r="G61" s="170"/>
      <c r="H61" s="57"/>
      <c r="I61" s="136">
        <f>SUM(I60:I60)</f>
        <v>2</v>
      </c>
      <c r="J61" s="133">
        <f>SUM(J60:J60)</f>
        <v>0</v>
      </c>
      <c r="K61" s="137" t="str">
        <f>IF(J61&gt;=1,"○","×")</f>
        <v>×</v>
      </c>
      <c r="L61" s="137" t="str">
        <f>IF(J61&gt;=1,"○","×")</f>
        <v>×</v>
      </c>
      <c r="M61" s="102" t="s">
        <v>187</v>
      </c>
    </row>
    <row r="62" spans="2:13" ht="13.5" x14ac:dyDescent="0.15">
      <c r="B62" s="5" t="s">
        <v>38</v>
      </c>
      <c r="C62" s="138" t="s">
        <v>39</v>
      </c>
      <c r="D62" s="252" t="s">
        <v>168</v>
      </c>
      <c r="E62" s="253"/>
      <c r="F62" s="254"/>
      <c r="G62" s="119" t="s">
        <v>127</v>
      </c>
      <c r="H62" s="119" t="s">
        <v>126</v>
      </c>
      <c r="I62" s="119">
        <f t="shared" ref="I62:I63" si="9">H62*1</f>
        <v>2</v>
      </c>
      <c r="J62" s="163"/>
      <c r="K62" s="120"/>
      <c r="L62" s="131"/>
      <c r="M62" s="101"/>
    </row>
    <row r="63" spans="2:13" ht="13.5" x14ac:dyDescent="0.15">
      <c r="C63" s="121" t="s">
        <v>39</v>
      </c>
      <c r="D63" s="249" t="s">
        <v>169</v>
      </c>
      <c r="E63" s="250"/>
      <c r="F63" s="251"/>
      <c r="G63" s="122" t="s">
        <v>126</v>
      </c>
      <c r="H63" s="122" t="s">
        <v>127</v>
      </c>
      <c r="I63" s="122">
        <f t="shared" si="9"/>
        <v>1</v>
      </c>
      <c r="J63" s="164"/>
      <c r="K63" s="123"/>
      <c r="L63" s="123"/>
      <c r="M63" s="99"/>
    </row>
    <row r="64" spans="2:13" ht="13.5" x14ac:dyDescent="0.15">
      <c r="C64" s="121" t="s">
        <v>39</v>
      </c>
      <c r="D64" s="249" t="s">
        <v>170</v>
      </c>
      <c r="E64" s="250"/>
      <c r="F64" s="251"/>
      <c r="G64" s="122" t="s">
        <v>127</v>
      </c>
      <c r="H64" s="122" t="s">
        <v>126</v>
      </c>
      <c r="I64" s="122">
        <f t="shared" ref="I64:I68" si="10">H64*1</f>
        <v>2</v>
      </c>
      <c r="J64" s="164"/>
      <c r="K64" s="123"/>
      <c r="L64" s="123"/>
      <c r="M64" s="99"/>
    </row>
    <row r="65" spans="2:13" ht="13.5" x14ac:dyDescent="0.15">
      <c r="C65" s="132" t="s">
        <v>39</v>
      </c>
      <c r="D65" s="249" t="s">
        <v>171</v>
      </c>
      <c r="E65" s="250"/>
      <c r="F65" s="251"/>
      <c r="G65" s="124" t="s">
        <v>126</v>
      </c>
      <c r="H65" s="124" t="s">
        <v>126</v>
      </c>
      <c r="I65" s="122">
        <f t="shared" si="10"/>
        <v>2</v>
      </c>
      <c r="J65" s="166"/>
      <c r="K65" s="125"/>
      <c r="L65" s="125"/>
      <c r="M65" s="100"/>
    </row>
    <row r="66" spans="2:13" ht="13.5" x14ac:dyDescent="0.15">
      <c r="C66" s="121" t="s">
        <v>39</v>
      </c>
      <c r="D66" s="249" t="s">
        <v>172</v>
      </c>
      <c r="E66" s="250"/>
      <c r="F66" s="251"/>
      <c r="G66" s="122" t="s">
        <v>126</v>
      </c>
      <c r="H66" s="122" t="s">
        <v>126</v>
      </c>
      <c r="I66" s="122">
        <f t="shared" si="10"/>
        <v>2</v>
      </c>
      <c r="J66" s="164"/>
      <c r="K66" s="123"/>
      <c r="L66" s="123"/>
      <c r="M66" s="99"/>
    </row>
    <row r="67" spans="2:13" ht="13.5" x14ac:dyDescent="0.15">
      <c r="C67" s="132" t="s">
        <v>39</v>
      </c>
      <c r="D67" s="249" t="s">
        <v>173</v>
      </c>
      <c r="E67" s="250"/>
      <c r="F67" s="251"/>
      <c r="G67" s="124" t="s">
        <v>128</v>
      </c>
      <c r="H67" s="124" t="s">
        <v>126</v>
      </c>
      <c r="I67" s="122">
        <f t="shared" si="10"/>
        <v>2</v>
      </c>
      <c r="J67" s="166"/>
      <c r="K67" s="125"/>
      <c r="L67" s="125"/>
      <c r="M67" s="100"/>
    </row>
    <row r="68" spans="2:13" ht="13.5" x14ac:dyDescent="0.15">
      <c r="C68" s="121" t="s">
        <v>39</v>
      </c>
      <c r="D68" s="249" t="s">
        <v>174</v>
      </c>
      <c r="E68" s="250"/>
      <c r="F68" s="251"/>
      <c r="G68" s="122" t="s">
        <v>129</v>
      </c>
      <c r="H68" s="122" t="s">
        <v>126</v>
      </c>
      <c r="I68" s="122">
        <f t="shared" si="10"/>
        <v>2</v>
      </c>
      <c r="J68" s="164"/>
      <c r="K68" s="123"/>
      <c r="L68" s="123"/>
      <c r="M68" s="99"/>
    </row>
    <row r="69" spans="2:13" s="97" customFormat="1" ht="15" customHeight="1" x14ac:dyDescent="0.15">
      <c r="B69" s="97" t="s">
        <v>38</v>
      </c>
      <c r="C69" s="223" t="s">
        <v>0</v>
      </c>
      <c r="D69" s="224"/>
      <c r="E69" s="224"/>
      <c r="F69" s="224"/>
      <c r="G69" s="225"/>
      <c r="H69" s="139"/>
      <c r="I69" s="139">
        <f>SUM(I62:I68)</f>
        <v>13</v>
      </c>
      <c r="J69" s="133">
        <f>SUM(J62:J68)</f>
        <v>0</v>
      </c>
      <c r="K69" s="139" t="s">
        <v>50</v>
      </c>
      <c r="L69" s="139" t="s">
        <v>141</v>
      </c>
      <c r="M69" s="96" t="s">
        <v>188</v>
      </c>
    </row>
    <row r="70" spans="2:13" s="97" customFormat="1" ht="15" customHeight="1" x14ac:dyDescent="0.15">
      <c r="B70" s="97" t="s">
        <v>38</v>
      </c>
      <c r="C70" s="223" t="s">
        <v>27</v>
      </c>
      <c r="D70" s="224"/>
      <c r="E70" s="224"/>
      <c r="F70" s="224"/>
      <c r="G70" s="225"/>
      <c r="H70" s="140"/>
      <c r="I70" s="139">
        <f>SUM(I61,I59,I56,I53,I50,I41,I39,I37,I32)</f>
        <v>49</v>
      </c>
      <c r="J70" s="133">
        <f>SUM(J61,J59,J56,J53,J50,J41,J39,J37,J32)</f>
        <v>0</v>
      </c>
      <c r="K70" s="129" t="str">
        <f>IF(J70&gt;=30,"○","×")</f>
        <v>×</v>
      </c>
      <c r="L70" s="129" t="str">
        <f>IF(J70&gt;=10,"○","×")</f>
        <v>×</v>
      </c>
      <c r="M70" s="96" t="s">
        <v>189</v>
      </c>
    </row>
    <row r="71" spans="2:13" s="97" customFormat="1" ht="15" customHeight="1" x14ac:dyDescent="0.15">
      <c r="B71" s="97" t="s">
        <v>38</v>
      </c>
      <c r="C71" s="223" t="s">
        <v>34</v>
      </c>
      <c r="D71" s="224"/>
      <c r="E71" s="224"/>
      <c r="F71" s="224"/>
      <c r="G71" s="225"/>
      <c r="H71" s="129"/>
      <c r="I71" s="139">
        <f>SUM(I69:I70)</f>
        <v>62</v>
      </c>
      <c r="J71" s="133">
        <f>SUM(J69:J70)</f>
        <v>0</v>
      </c>
      <c r="K71" s="129" t="str">
        <f>IF(J71&gt;=40,"○","×")</f>
        <v>×</v>
      </c>
      <c r="L71" s="129" t="str">
        <f>IF(J71&gt;=20,"○","×")</f>
        <v>×</v>
      </c>
      <c r="M71" s="96" t="s">
        <v>190</v>
      </c>
    </row>
    <row r="72" spans="2:13" ht="13.5" x14ac:dyDescent="0.15">
      <c r="B72" s="5" t="s">
        <v>38</v>
      </c>
      <c r="C72" s="94"/>
      <c r="D72" s="104"/>
      <c r="E72" s="104"/>
      <c r="F72" s="94"/>
      <c r="G72" s="113"/>
      <c r="H72" s="113"/>
      <c r="I72" s="141"/>
      <c r="J72" s="142"/>
      <c r="K72" s="143"/>
      <c r="L72" s="143"/>
      <c r="M72" s="95"/>
    </row>
    <row r="73" spans="2:13" ht="11.25" customHeight="1" x14ac:dyDescent="0.15">
      <c r="B73" s="5" t="s">
        <v>38</v>
      </c>
    </row>
  </sheetData>
  <sheetProtection sheet="1" objects="1" scenarios="1"/>
  <mergeCells count="80">
    <mergeCell ref="D54:F54"/>
    <mergeCell ref="D64:F64"/>
    <mergeCell ref="D65:F65"/>
    <mergeCell ref="D66:F66"/>
    <mergeCell ref="C61:G61"/>
    <mergeCell ref="D62:F62"/>
    <mergeCell ref="D63:F63"/>
    <mergeCell ref="D60:F60"/>
    <mergeCell ref="D58:F58"/>
    <mergeCell ref="D57:F57"/>
    <mergeCell ref="C56:G56"/>
    <mergeCell ref="D55:F55"/>
    <mergeCell ref="D49:F49"/>
    <mergeCell ref="D43:F43"/>
    <mergeCell ref="D44:F44"/>
    <mergeCell ref="D45:F45"/>
    <mergeCell ref="D46:F46"/>
    <mergeCell ref="D47:F47"/>
    <mergeCell ref="D48:F48"/>
    <mergeCell ref="G12:I12"/>
    <mergeCell ref="J26:M26"/>
    <mergeCell ref="K13:L13"/>
    <mergeCell ref="K14:L14"/>
    <mergeCell ref="K15:L15"/>
    <mergeCell ref="K18:L18"/>
    <mergeCell ref="G25:I25"/>
    <mergeCell ref="G19:I21"/>
    <mergeCell ref="D29:F29"/>
    <mergeCell ref="D30:F30"/>
    <mergeCell ref="D31:F31"/>
    <mergeCell ref="C28:F28"/>
    <mergeCell ref="C69:G69"/>
    <mergeCell ref="C53:G53"/>
    <mergeCell ref="D42:F42"/>
    <mergeCell ref="D40:F40"/>
    <mergeCell ref="C39:G39"/>
    <mergeCell ref="D38:F38"/>
    <mergeCell ref="D33:F33"/>
    <mergeCell ref="D34:F34"/>
    <mergeCell ref="D35:F35"/>
    <mergeCell ref="D36:F36"/>
    <mergeCell ref="D51:F51"/>
    <mergeCell ref="D52:F52"/>
    <mergeCell ref="C70:G70"/>
    <mergeCell ref="C71:G71"/>
    <mergeCell ref="D67:F67"/>
    <mergeCell ref="D68:F68"/>
    <mergeCell ref="C59:G59"/>
    <mergeCell ref="C2:F3"/>
    <mergeCell ref="E8:G8"/>
    <mergeCell ref="C27:D27"/>
    <mergeCell ref="C32:G32"/>
    <mergeCell ref="C50:G50"/>
    <mergeCell ref="C41:G41"/>
    <mergeCell ref="C37:G37"/>
    <mergeCell ref="G24:I24"/>
    <mergeCell ref="G17:K17"/>
    <mergeCell ref="D4:M4"/>
    <mergeCell ref="D5:M5"/>
    <mergeCell ref="C7:D7"/>
    <mergeCell ref="C8:D8"/>
    <mergeCell ref="J2:J3"/>
    <mergeCell ref="M2:M3"/>
    <mergeCell ref="K2:L3"/>
    <mergeCell ref="K8:K9"/>
    <mergeCell ref="L8:M9"/>
    <mergeCell ref="J24:M25"/>
    <mergeCell ref="L7:M7"/>
    <mergeCell ref="E9:G9"/>
    <mergeCell ref="G11:K11"/>
    <mergeCell ref="D23:I23"/>
    <mergeCell ref="C9:D9"/>
    <mergeCell ref="J23:K23"/>
    <mergeCell ref="K19:L19"/>
    <mergeCell ref="K12:L12"/>
    <mergeCell ref="K20:L20"/>
    <mergeCell ref="K21:L21"/>
    <mergeCell ref="E7:J7"/>
    <mergeCell ref="G13:I15"/>
    <mergeCell ref="G18:I18"/>
  </mergeCells>
  <phoneticPr fontId="1"/>
  <conditionalFormatting sqref="L17 K69:L72">
    <cfRule type="cellIs" dxfId="11" priority="21" stopIfTrue="1" operator="equal">
      <formula>"×"</formula>
    </cfRule>
  </conditionalFormatting>
  <conditionalFormatting sqref="K61:L61 K59:L59 K56:L56 K53:L53 K50:L50 K41:L41 K39:L39 K37:L37 K32:L32">
    <cfRule type="cellIs" dxfId="10" priority="22" stopIfTrue="1" operator="equal">
      <formula>"×"</formula>
    </cfRule>
  </conditionalFormatting>
  <conditionalFormatting sqref="L11">
    <cfRule type="cellIs" dxfId="9" priority="20" stopIfTrue="1" operator="equal">
      <formula>"×"</formula>
    </cfRule>
  </conditionalFormatting>
  <conditionalFormatting sqref="K13">
    <cfRule type="expression" dxfId="8" priority="7" stopIfTrue="1">
      <formula>$K$13="×"</formula>
    </cfRule>
  </conditionalFormatting>
  <conditionalFormatting sqref="K14">
    <cfRule type="expression" dxfId="7" priority="6" stopIfTrue="1">
      <formula>$K$14="×"</formula>
    </cfRule>
  </conditionalFormatting>
  <conditionalFormatting sqref="K15">
    <cfRule type="expression" dxfId="6" priority="5" stopIfTrue="1">
      <formula>$K$15="×"</formula>
    </cfRule>
  </conditionalFormatting>
  <conditionalFormatting sqref="K12">
    <cfRule type="expression" dxfId="5" priority="8" stopIfTrue="1">
      <formula>$K$12="×"</formula>
    </cfRule>
    <cfRule type="expression" dxfId="4" priority="9" stopIfTrue="1">
      <formula>#REF!="×"</formula>
    </cfRule>
  </conditionalFormatting>
  <conditionalFormatting sqref="K20">
    <cfRule type="expression" dxfId="3" priority="4" stopIfTrue="1">
      <formula>$K$20="×"</formula>
    </cfRule>
  </conditionalFormatting>
  <conditionalFormatting sqref="K19">
    <cfRule type="expression" dxfId="2" priority="3" stopIfTrue="1">
      <formula>$K$19="×"</formula>
    </cfRule>
  </conditionalFormatting>
  <conditionalFormatting sqref="K21">
    <cfRule type="expression" dxfId="1" priority="1" stopIfTrue="1">
      <formula>$K$21="×"</formula>
    </cfRule>
  </conditionalFormatting>
  <conditionalFormatting sqref="K18">
    <cfRule type="expression" dxfId="0" priority="2" stopIfTrue="1">
      <formula>$K$18="×"</formula>
    </cfRule>
  </conditionalFormatting>
  <printOptions horizontalCentered="1"/>
  <pageMargins left="0.15748031496062992" right="0.15748031496062992" top="0.19685039370078741" bottom="0.15748031496062992" header="0.19685039370078741" footer="0.1574803149606299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rei</vt:lpstr>
      <vt:lpstr>都市創造工学科</vt:lpstr>
      <vt:lpstr>rei!Print_Area</vt:lpstr>
      <vt:lpstr>都市創造工学科!Print_Area</vt:lpstr>
    </vt:vector>
  </TitlesOfParts>
  <Company>(財)建築技術教育普及センター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試験 第四課</dc:creator>
  <cp:lastModifiedBy>OSU</cp:lastModifiedBy>
  <cp:lastPrinted>2021-09-22T06:15:59Z</cp:lastPrinted>
  <dcterms:created xsi:type="dcterms:W3CDTF">2008-07-01T07:23:13Z</dcterms:created>
  <dcterms:modified xsi:type="dcterms:W3CDTF">2025-01-31T08:02:33Z</dcterms:modified>
</cp:coreProperties>
</file>